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755" firstSheet="10" activeTab="15"/>
  </bookViews>
  <sheets>
    <sheet name="денсред 2017" sheetId="1" r:id="rId1"/>
    <sheet name="Расх чл 2018" sheetId="2" r:id="rId2"/>
    <sheet name="Расх цел 2018" sheetId="3" r:id="rId3"/>
    <sheet name="Расх чл эл" sheetId="4" r:id="rId4"/>
    <sheet name="Расх газ" sheetId="5" r:id="rId5"/>
    <sheet name="свод дох расх 2018" sheetId="6" r:id="rId6"/>
    <sheet name="модернизация" sheetId="7" r:id="rId7"/>
    <sheet name="прибор учёта" sheetId="8" r:id="rId8"/>
    <sheet name="Потребление" sheetId="9" r:id="rId9"/>
    <sheet name="Смета индивид" sheetId="10" r:id="rId10"/>
    <sheet name="Смета членск" sheetId="11" r:id="rId11"/>
    <sheet name="Смета целев" sheetId="12" r:id="rId12"/>
    <sheet name="Смета целевых уточн" sheetId="13" r:id="rId13"/>
    <sheet name="Смета электр" sheetId="14" r:id="rId14"/>
    <sheet name="долги май 2019" sheetId="15" r:id="rId15"/>
    <sheet name=" смета мелиорац 2019" sheetId="16" r:id="rId16"/>
    <sheet name="долги август 2019" sheetId="17" r:id="rId17"/>
  </sheets>
  <definedNames>
    <definedName name="_xlnm.Print_Titles" localSheetId="6">'модернизация'!$3:$3</definedName>
    <definedName name="_xlnm.Print_Titles" localSheetId="8">'Потребление'!$3:$4</definedName>
    <definedName name="_xlnm.Print_Titles" localSheetId="7">'прибор учёта'!$4:$4</definedName>
  </definedNames>
  <calcPr fullCalcOnLoad="1"/>
</workbook>
</file>

<file path=xl/sharedStrings.xml><?xml version="1.0" encoding="utf-8"?>
<sst xmlns="http://schemas.openxmlformats.org/spreadsheetml/2006/main" count="1009" uniqueCount="562">
  <si>
    <t>до замены счётчика показания =  16627</t>
  </si>
  <si>
    <t>до замены счётчика показания =  4378</t>
  </si>
  <si>
    <t>до замены счётчика показания =  7627</t>
  </si>
  <si>
    <t>до замены счётчика показания = 31670</t>
  </si>
  <si>
    <t>до замены счётчика показания = 9</t>
  </si>
  <si>
    <t>до замены счётчика показания =  2000</t>
  </si>
  <si>
    <t>2.1.  На очистку, ремонт и содержание мелиорационных  каналов в границах садоводческого товарищества, в том числе:</t>
  </si>
  <si>
    <t xml:space="preserve">на целевой взнос  содержания мелиоративных канав </t>
  </si>
  <si>
    <t xml:space="preserve"> в садоводческом товариществе "Рощино-Зеленоградск"</t>
  </si>
  <si>
    <t>№ участка</t>
  </si>
  <si>
    <t>кадастровый номер</t>
  </si>
  <si>
    <t>55а</t>
  </si>
  <si>
    <t>123е</t>
  </si>
  <si>
    <t>СНТ "Чайка"</t>
  </si>
  <si>
    <t>39:05:051103:2</t>
  </si>
  <si>
    <t>39:05:051103:3</t>
  </si>
  <si>
    <t>39:05:051103:4</t>
  </si>
  <si>
    <t>39:05:051103:5</t>
  </si>
  <si>
    <t>39:05:051103:7</t>
  </si>
  <si>
    <t>39:05:051103:9</t>
  </si>
  <si>
    <t>39:05:051103:14</t>
  </si>
  <si>
    <t>39:05:051103:15</t>
  </si>
  <si>
    <t>39:05:051103:16</t>
  </si>
  <si>
    <t>39:05:051103:104</t>
  </si>
  <si>
    <t>39:05:051103:105</t>
  </si>
  <si>
    <t>39:05:051103:106</t>
  </si>
  <si>
    <t>39:05:051103:21</t>
  </si>
  <si>
    <t>39:05:051103:23</t>
  </si>
  <si>
    <t>39:05:051103:25</t>
  </si>
  <si>
    <t>7а</t>
  </si>
  <si>
    <t>39:05:051103:10</t>
  </si>
  <si>
    <t>9а</t>
  </si>
  <si>
    <t>39:05:051103:12</t>
  </si>
  <si>
    <t>39:05:051103:26</t>
  </si>
  <si>
    <t>39:05:051103:27</t>
  </si>
  <si>
    <t>39:05:051103:108</t>
  </si>
  <si>
    <t>39:05:051103:570</t>
  </si>
  <si>
    <t>39:05:051103:28</t>
  </si>
  <si>
    <t>39:05:051103:109</t>
  </si>
  <si>
    <t>39:05:051103:29</t>
  </si>
  <si>
    <t>39:05:051103:31</t>
  </si>
  <si>
    <t>39:05:051103:102</t>
  </si>
  <si>
    <t>39:05:051103:32</t>
  </si>
  <si>
    <t>39:05:051103:33</t>
  </si>
  <si>
    <t>39:05:051103:34</t>
  </si>
  <si>
    <t>39:05:051103:35</t>
  </si>
  <si>
    <t>39:05:051103:110</t>
  </si>
  <si>
    <t>39:05:051103:571</t>
  </si>
  <si>
    <t>39:05:051103:41</t>
  </si>
  <si>
    <t>39:05:051103:42</t>
  </si>
  <si>
    <t>39:05:051103:43</t>
  </si>
  <si>
    <t>39:05:051103:44</t>
  </si>
  <si>
    <t>39:05:051103:45</t>
  </si>
  <si>
    <t>39:05:051103:46</t>
  </si>
  <si>
    <t>39:05:051103:47</t>
  </si>
  <si>
    <t>39:05:051103:49</t>
  </si>
  <si>
    <t>39:05:051103:50</t>
  </si>
  <si>
    <t>39:05:051103:572</t>
  </si>
  <si>
    <t>39:05:051103:111</t>
  </si>
  <si>
    <t>39:05:051103:57</t>
  </si>
  <si>
    <t>39:05:051103:73</t>
  </si>
  <si>
    <t>39:05:051103:75</t>
  </si>
  <si>
    <t>39:05:051103:76</t>
  </si>
  <si>
    <t>39:05:051103:77</t>
  </si>
  <si>
    <t>39:05:051103:78</t>
  </si>
  <si>
    <t>39:05:051103:80</t>
  </si>
  <si>
    <t>39:05:051103:115</t>
  </si>
  <si>
    <t>39:05:051103:127</t>
  </si>
  <si>
    <t>39:05:051103:130</t>
  </si>
  <si>
    <t>39:05:051103:131</t>
  </si>
  <si>
    <t>39:05:051103:132</t>
  </si>
  <si>
    <t>39:05:051103:124</t>
  </si>
  <si>
    <t>39:05:051103:119</t>
  </si>
  <si>
    <t>39:05:051103:577</t>
  </si>
  <si>
    <t>39:05:051103:118</t>
  </si>
  <si>
    <t>39:05:051103:120</t>
  </si>
  <si>
    <t>39:05:051103:83</t>
  </si>
  <si>
    <t>39:05:051103:122</t>
  </si>
  <si>
    <t>39:05:051103:84</t>
  </si>
  <si>
    <t>39:05:051103:563</t>
  </si>
  <si>
    <t>39:05:051103:557</t>
  </si>
  <si>
    <t>39:05:051103:565</t>
  </si>
  <si>
    <t>39:05:051103:86</t>
  </si>
  <si>
    <t>39:05:051103:89</t>
  </si>
  <si>
    <t>39:05:051103:123</t>
  </si>
  <si>
    <t>39:05:051103:91</t>
  </si>
  <si>
    <t>39:05:051103:125</t>
  </si>
  <si>
    <t>39:05:051103:126</t>
  </si>
  <si>
    <t>39:05:051103:589</t>
  </si>
  <si>
    <t>39:05:051103:94</t>
  </si>
  <si>
    <t>39:05:051103:96</t>
  </si>
  <si>
    <t>39:05:051103:558</t>
  </si>
  <si>
    <t>39:05:051103:138</t>
  </si>
  <si>
    <t>39:05:051103:98</t>
  </si>
  <si>
    <t>39:05:051103:101</t>
  </si>
  <si>
    <t>39:05:051103:579</t>
  </si>
  <si>
    <t>нет</t>
  </si>
  <si>
    <t>Долги предыдущих периодов</t>
  </si>
  <si>
    <t>39:05:051104:58</t>
  </si>
  <si>
    <t>39:05:051104:310</t>
  </si>
  <si>
    <t>39:05:051104:114</t>
  </si>
  <si>
    <t>39:05:051104:115</t>
  </si>
  <si>
    <t>39:05:051104:24</t>
  </si>
  <si>
    <t>39:05:051104:19</t>
  </si>
  <si>
    <t>39:05:051104:53</t>
  </si>
  <si>
    <t>39:05:051104:54</t>
  </si>
  <si>
    <t>39:05:051104:128</t>
  </si>
  <si>
    <t>39:05:051104:129</t>
  </si>
  <si>
    <t>39:05:051104:130</t>
  </si>
  <si>
    <t>39:05:051104:131</t>
  </si>
  <si>
    <t>39:05:051104:56</t>
  </si>
  <si>
    <t>39:05:051104:20</t>
  </si>
  <si>
    <t>39:05:051104:116</t>
  </si>
  <si>
    <t>39:05:051104:133</t>
  </si>
  <si>
    <t>39:05:051104:166</t>
  </si>
  <si>
    <t>39:05:051104:312</t>
  </si>
  <si>
    <t>39:05:051104:105</t>
  </si>
  <si>
    <t>39:05:051104:106</t>
  </si>
  <si>
    <t>39:05:051104:300</t>
  </si>
  <si>
    <t>39:05:051104:119</t>
  </si>
  <si>
    <t>39:05:051104:40</t>
  </si>
  <si>
    <t>39:05:051104:43</t>
  </si>
  <si>
    <t>39:05:051104:47</t>
  </si>
  <si>
    <t>39:05:051104:48</t>
  </si>
  <si>
    <t>39:05:051104:49</t>
  </si>
  <si>
    <t>39:05:051104:51</t>
  </si>
  <si>
    <t>39:05:051104:152</t>
  </si>
  <si>
    <t>39:05:051104:137</t>
  </si>
  <si>
    <t>39:05:051104:141</t>
  </si>
  <si>
    <t>39:05:051104:66</t>
  </si>
  <si>
    <t>39:05:051104:142</t>
  </si>
  <si>
    <t>39:05:051104:296</t>
  </si>
  <si>
    <t>39:05:051104:305</t>
  </si>
  <si>
    <t>39:05:051104:65</t>
  </si>
  <si>
    <t>39:05:051104:63</t>
  </si>
  <si>
    <t>39:05:051104:145</t>
  </si>
  <si>
    <t>39:05:051104:146</t>
  </si>
  <si>
    <t>39:05:051104:81</t>
  </si>
  <si>
    <t>39:05:051104:68</t>
  </si>
  <si>
    <t>39:05:051104:159</t>
  </si>
  <si>
    <t>39:05:051104:71</t>
  </si>
  <si>
    <t>39:05:051104:67</t>
  </si>
  <si>
    <t>39:05:051104:72</t>
  </si>
  <si>
    <t>39:05:051104:113</t>
  </si>
  <si>
    <t>до замены счётчика показания =  22023</t>
  </si>
  <si>
    <t xml:space="preserve">до замены счётчика показания =  5080 </t>
  </si>
  <si>
    <t xml:space="preserve">до замены счётчика показания = 3147 </t>
  </si>
  <si>
    <t>до замены счётчика показания = 31424</t>
  </si>
  <si>
    <t>до замены счётчика показания = 1050</t>
  </si>
  <si>
    <t>до замены счётчика показания = 1425</t>
  </si>
  <si>
    <t>до замены счётчика показания = 603</t>
  </si>
  <si>
    <t>до замены счётчика показания =  13443</t>
  </si>
  <si>
    <t>до замены счётчика показания =  13397</t>
  </si>
  <si>
    <t xml:space="preserve">до замены счётчика показания =  2004 </t>
  </si>
  <si>
    <t>до замены счётчика показания =  4805</t>
  </si>
  <si>
    <t xml:space="preserve">до замены счётчика показания =  429 </t>
  </si>
  <si>
    <t xml:space="preserve">до замены счётчика показания =  1105 </t>
  </si>
  <si>
    <t xml:space="preserve">до замены счётчика показания = 1397 </t>
  </si>
  <si>
    <t xml:space="preserve">до замены счётчика показания =  900 </t>
  </si>
  <si>
    <t>до замены счётчика показания =  29000</t>
  </si>
  <si>
    <t xml:space="preserve">задолженность по состоянию на  </t>
  </si>
  <si>
    <t>Кадастровый номер</t>
  </si>
  <si>
    <t>Расходные материалы</t>
  </si>
  <si>
    <t>Дифференциальный автомат = 576.  ИТОГО: 576 рублей</t>
  </si>
  <si>
    <t>Модернизация электрохозяйства СНТ "Рощино-Зеленоградск"</t>
  </si>
  <si>
    <t>до замены счётчика показания =  3399</t>
  </si>
  <si>
    <t>до замены счётчика показания = 12959</t>
  </si>
  <si>
    <t>до замены счётчика показания =14839</t>
  </si>
  <si>
    <t>до замены счётчика показания =  14298</t>
  </si>
  <si>
    <t>до замены счётчика показания = 822</t>
  </si>
  <si>
    <t>Сведения  предыдущего технологического прибора учёта электроэнергии, в кВт/ч</t>
  </si>
  <si>
    <t xml:space="preserve">Сведения о замене технологических приборов учёта (счётчиков) электроэнергии </t>
  </si>
  <si>
    <t xml:space="preserve">в СНТ "Рощино-Зеленоградск" по состоянию на </t>
  </si>
  <si>
    <t>Ящик (33%)=944  + дифференциальный автомат = 576 + автомат = 470 + коробка для автоматов =35.  ИТОГО: 1925 рубля</t>
  </si>
  <si>
    <t>до замены счётчика показания = 1599</t>
  </si>
  <si>
    <t>до замены счётчика показания = 9974</t>
  </si>
  <si>
    <t>Ящик (25%) = 710  + дифференциальный автомат = 576 + коробка для автоматов = 59 + технологический прибор учёта = 689. ИТОГО: 2034 рубля</t>
  </si>
  <si>
    <t>Ящик (25%) = 710   + дифференциальный автомат = 576 + коробка для автоматов = 59 + технологический прибор учёта = 689 + ключ =250. ИТОГО: 2284 рубля</t>
  </si>
  <si>
    <t>Ящик (50%) = 1354  + дифференциальный автомат = 576 + коробка для автоматов = 59 + технологический прибор учёта = 689 + ключ = 250. ИТОГО: 2928 рубля</t>
  </si>
  <si>
    <t>Ящик (50%) = 1354  + дифференциальный автомат = 576 + коробка для автоматов = 59 + технологический прибор учёта = 689 + ключ =250. ИТОГО: 2928 рубля</t>
  </si>
  <si>
    <t>Ящик (25%) = 710   + дифференциальный автомат = 576 + коробка для автоматов = 59 + технологический прибор учёта = 689 + ключ = 250. ИТОГО: 2284 рубля</t>
  </si>
  <si>
    <t>Ящик (33%) = 944  + дифференциальный автомат = 576 + коробка для автоматов = 35 + технологический прибор учёта = 689.  ИТОГО: 2244 рубля</t>
  </si>
  <si>
    <t>Ящик (50%) = 1410  + дифференциальный автомат = 576 + коробка для автоматов = 35 + автомат = 463 + технологический прибор учёта = 689. ИТОГО: 3173 рубля</t>
  </si>
  <si>
    <t>Ящик (25%) = 710   + дифференциальный автомат = 576 + коробка для автоматов = 59 + технологический прибор учёта = 689 + ключ = 250 ИТОГО: 2284 рубля</t>
  </si>
  <si>
    <t>Ящик (50%) =1410  + дифференциальный автомат = 576 + коробка для автоматов = 35 + автомат = 463 + технологический прибор учёта = 689 ИТОГО: 3173 рубля</t>
  </si>
  <si>
    <t>Дифференциальный автомат = 576 + коробка для автоматов=30 + автомат = 470 + технологический прибор учёта = 689 + ключ = 250 ИТОГО: 2015 рублей</t>
  </si>
  <si>
    <t>228а</t>
  </si>
  <si>
    <t>39:05:051104:77, 39:05:051103:141</t>
  </si>
  <si>
    <t>до замены счётчика показания =  1296</t>
  </si>
  <si>
    <t>до замены счётчика показания = 5258</t>
  </si>
  <si>
    <t>до замены счётчика показания = 2577</t>
  </si>
  <si>
    <t>до замены счётчика показания = 325</t>
  </si>
  <si>
    <t>до замены счётчика показания = 21892</t>
  </si>
  <si>
    <t>до замены счётчика показания = 27588</t>
  </si>
  <si>
    <t>до замены счётчика показания =  85059</t>
  </si>
  <si>
    <t>до замены счётчика показания =  4388</t>
  </si>
  <si>
    <t>до замены счётчика показания = 3970</t>
  </si>
  <si>
    <t>до замены счётчика показания = 790</t>
  </si>
  <si>
    <t>Ящик (25%) = 710   + дифференциальный автомат = 576 + коробка для автоматов = 59 + технологический прибор учёта = 689 . ИТОГО: 2034 рубля</t>
  </si>
  <si>
    <t>Ящик (33%) = 956  + дифференциальный автомат = 576  + технологический прибор учёта = 689 + ключ = 250.  ИТОГО: 2471 рубля</t>
  </si>
  <si>
    <t>Ящик (33%) = 944  + дифференциальный автомат = 576  + технологический прибор учёта = 689 + ключ = 250.  ИТОГО: 2459 рубля</t>
  </si>
  <si>
    <t>Ящик (33%) = 944  + дифференциальный автомат = 576 + технологический прибор учёта = 689.  ИТОГО: 2209 рубля</t>
  </si>
  <si>
    <t>Ящик (50%) =1410  + дифференциальный автомат = 576  + технологический прибор учёта = 689 ИТОГО: 2710 рублей</t>
  </si>
  <si>
    <t xml:space="preserve">Дифференциальный автомат = 576  + технологический прибор учёта = 689. ИТОГО: 1265 рубля </t>
  </si>
  <si>
    <t>до замены счётчика показания =  9810</t>
  </si>
  <si>
    <t>до замены счётчика показания =  3527</t>
  </si>
  <si>
    <t>до замены счётчика показания =  2420</t>
  </si>
  <si>
    <t>до замены счётчика показания = 30585</t>
  </si>
  <si>
    <t>Ящик (33%) = 1200  + дифференциальный автомат = 399 + коробка для автоматов =35  ИТОГО: 1634 рубля</t>
  </si>
  <si>
    <t>Ящик (33%) = 944  + дифференциальный автомат = 576 + технологический прибор учёта = 689   + коробка для автоматов =35.  ИТОГО: 2244 рубля</t>
  </si>
  <si>
    <t>Ящик (33%) = 1200  + дифференциальный автомат = 399 + технологический прибор учёта = 689  + коробка для автоматов =35 + ключ =250. ИТОГО: 2573 рубля</t>
  </si>
  <si>
    <t>Ящик (33%) = 944  + дифференциальный автомат = 576 + технологический прибор учёта = 689   + коробка для автоматов =35 + ключ =250.  ИТОГО: 2494 рубля</t>
  </si>
  <si>
    <t>Ящик (33%) = 1200  + дифференциальный автомат = 399 + коробка для автоматов =35 + ключ = 250.  ИТОГО: 1884 рубля</t>
  </si>
  <si>
    <t>до замены счётчика показания =  41300</t>
  </si>
  <si>
    <t xml:space="preserve">до замены счётчика показания = 4132 </t>
  </si>
  <si>
    <t>до замены счётчика показания =  11316</t>
  </si>
  <si>
    <t>до замены счётчика показания =  28824</t>
  </si>
  <si>
    <t>Ящик (33%) = 1200  + дифференциальный автомат = 399 + технологический прибор учёта = 689  + коробка для автоматов =35. ИТОГО: 2323 рубля</t>
  </si>
  <si>
    <t>до замены счётчика показания =  13365</t>
  </si>
  <si>
    <t>до замены счётчика показания = 6828</t>
  </si>
  <si>
    <t>до замены счётчика показания = 341</t>
  </si>
  <si>
    <t>Ящик (33%) = 956  + дифференциальный автомат = 576  + ключ = 250.  ИТОГО: 1782 рубля</t>
  </si>
  <si>
    <t>Ящик (33%) = 1200  + дифференциальный автомат = 744 + технологический прибор учёта = 689  + коробка для автоматов =35 + ключ =250. ИТОГО: 2918 рубля</t>
  </si>
  <si>
    <t>до замены счётчика показания =  19007</t>
  </si>
  <si>
    <t>до замены счётчика показания = 576</t>
  </si>
  <si>
    <t>Ящик (50%) = 1255 + дифференциальный автомат = 533 +  коробка для автоматов =35 + ключ =250. ИТОГО: 2108 рубля</t>
  </si>
  <si>
    <t>Ящик (50%) = 1255 + дифференциальный автомат = 533 + технологический прибор учёта = 507 + коробка для автоматов =35 . ИТОГО: 2365 рубля</t>
  </si>
  <si>
    <t xml:space="preserve">Дифференциальный автомат = 576. ИТОГО: 576 рубля </t>
  </si>
  <si>
    <t>до замены счётчика показания = 31675</t>
  </si>
  <si>
    <t>до замены счётчика показания = 10566</t>
  </si>
  <si>
    <t>до замены счётчика показания = 2738</t>
  </si>
  <si>
    <t>до замены счётчика показания = 4032</t>
  </si>
  <si>
    <t>СНТ "Чайка-1"</t>
  </si>
  <si>
    <t>до замены счётчика показания = 6301</t>
  </si>
  <si>
    <t>Ящик (33%) = 837 + дифференциальный автомат = 533 +  коробка для автоматов =35 + ключ =250. ИТОГО: 1655 рубля</t>
  </si>
  <si>
    <t>Ящик (33%) = 837 + дифференциальный автомат = 533 + технологический прибор учёта = 507 + коробка для автоматов =35 + ключ = 250 + оплата труда электрика = 2000. ИТОГО: 4162 рубля</t>
  </si>
  <si>
    <t>до замены счётчика показания =  5787</t>
  </si>
  <si>
    <t>Дифференциальный автомат = 533 + коробка для автоматов = 59 + технологический прибор учёта = 507. ИТОГО: 1099 рубля</t>
  </si>
  <si>
    <t>Ящик (50%) = 1410  + дифференциальный автомат = 576 + коробка для автоматов = 59 + технологический прибор учёта = 689. ИТОГО: 2734 рубля</t>
  </si>
  <si>
    <t>до замены счётчика показания = 4009</t>
  </si>
  <si>
    <t>до замены счётчика показания = 302</t>
  </si>
  <si>
    <t>до замены счётчика показания = 40</t>
  </si>
  <si>
    <t>до замены счётчика показания = 11589</t>
  </si>
  <si>
    <t>Ящик (50%) = 1410 + дифференциальный автомат = 533 + технологический прибор учёта = 507 + коробка для автоматов =35 + ключ =250. ИТОГО: 2735 рубля</t>
  </si>
  <si>
    <t xml:space="preserve"> Ящик (50%) = 1410 + дифференциальный автомат = 576 + технологический прибор учёта = 689 + коробка для автоматов =35 . ИТОГО: 2710 рубля</t>
  </si>
  <si>
    <t>Ящик (50%) =1100  + дифференциальный автомат = 576  + технологический прибор учёта = 689 + коробка для автоматов =35 + ключ = 250 ИТОГО:1961 рублей</t>
  </si>
  <si>
    <t>Ящик (25%) = 900  + дифференциальный автомат = 576  + технологический прибор учёта = 689 + ключ = 250 ИТОГО: 2415 рублей</t>
  </si>
  <si>
    <t>Ящик (33%) = 837 + дифференциальный автомат = 533 + технологический прибор учёта = 507 + коробка для автоматов =35. ИТОГО: 1912 рубля (долг 912 рублей)</t>
  </si>
  <si>
    <t xml:space="preserve"> Дифференциальный автомат = 576   ИТОГО:576 рублей</t>
  </si>
  <si>
    <t>Ящик (50%) =1410  + дифференциальный автомат = 576  + технологический прибор учёта = 689 + ключ = 250 ИТОГО: 2925 рублей (долг = 2236 рублей)</t>
  </si>
  <si>
    <t xml:space="preserve">Ящик (50%) =1410  + дифференциальный автомат = 576  + технологический прибор учёта = 689 + ключ = 250 ИТОГО: 2925 рублей </t>
  </si>
  <si>
    <t>до замены счётчика показания =  17991</t>
  </si>
  <si>
    <t>до замены счётчика показания = 41094</t>
  </si>
  <si>
    <t>до замены счётчика показания = 6390</t>
  </si>
  <si>
    <t>до замены счётчика показания = 41</t>
  </si>
  <si>
    <t>Технологический прибор учёта = 689 ИТОГО: 689 рублей</t>
  </si>
  <si>
    <t>Ящик (33%) = 800  + дифференциальный автомат = 576  + технологический прибор учёта = 689 + коробка для автоматов =35 + ключ = 250 ИТОГО: 2350 рублей</t>
  </si>
  <si>
    <t>Дифференциальный автомат = 576  + технологический прибор учёта = 689 + коробка для автоматов =35 ИТОГО: 1300 рублей</t>
  </si>
  <si>
    <t>Ящик (33%) = 800  + дифференциальный автомат = 576  + технологический прибор учёта = 689 + коробка для автоматов =35  ИТОГО: 2100 рублей</t>
  </si>
  <si>
    <t>Ящик (33%) = 800  + дифференциальный автомат = 576   + коробка для автоматов =35 + ключ = 250 ИТОГО: 1661 рублей</t>
  </si>
  <si>
    <t>до замены счётчика показания =  21</t>
  </si>
  <si>
    <t>Ящик (25%) = 600  + дифференциальный автомат = 576  + коробка для автоматов =35 + ключ = 250 ИТОГО: 1461 рублей</t>
  </si>
  <si>
    <t>Ящик (33%) = 837 + дифференциальный автомат = 533 + технологический прибор учёта = 507 + коробка для автоматов =35 . ИТОГО: 1912рубля</t>
  </si>
  <si>
    <t>Ящик (33%) = 837+ дифференциальный автомат = 533 + технологический прибор учёта = 507 + коробка для автоматов =35 . ИТОГО: 1912 рубля</t>
  </si>
  <si>
    <t>Ящик (33%) = 837 + дифференциальный автомат = 533 + технологический прибор учёта = 507 + коробка для автоматов =35 . ИТОГО: 2162 рубля</t>
  </si>
  <si>
    <t>Ящик (50%) = 1410 + дифференциальный автомат = 576 + коробка для автоматов = 59  + ключ = 250. ИТОГО: 2295 рубля (долг 795 рублей)</t>
  </si>
  <si>
    <t>до замены счётчика показания =  5432</t>
  </si>
  <si>
    <t>до замены счётчика показания =  617</t>
  </si>
  <si>
    <t>до замены счётчика показания =737</t>
  </si>
  <si>
    <t>Ящик (33%) = 1227  + технологический прибор учёта = 507 + дифференциальный автомат = 576  + коробка для автоматов =35 + ключ = 100 ИТОГО: 2445 рублей</t>
  </si>
  <si>
    <t xml:space="preserve">СВЕДЕНИЯ </t>
  </si>
  <si>
    <t>Количество</t>
  </si>
  <si>
    <t>Членский взнос (взнос на содержание товарищества)</t>
  </si>
  <si>
    <r>
      <t xml:space="preserve">Членский взнос на содержание электрохозяйства </t>
    </r>
    <r>
      <rPr>
        <sz val="8"/>
        <rFont val="Times New Roman"/>
        <family val="1"/>
      </rPr>
      <t>(электрофицированные участки)</t>
    </r>
  </si>
  <si>
    <t>Расчёт</t>
  </si>
  <si>
    <t>Поступило</t>
  </si>
  <si>
    <t>% сбора</t>
  </si>
  <si>
    <t>Садовых участков, в том числе:</t>
  </si>
  <si>
    <t>а) ул. Жемчужная</t>
  </si>
  <si>
    <t>б) ул. Речная</t>
  </si>
  <si>
    <t>в) ул. Строителей</t>
  </si>
  <si>
    <t>г) ул. Заречная</t>
  </si>
  <si>
    <t>д) улица Корабельная</t>
  </si>
  <si>
    <t>е) переулок Корабельный</t>
  </si>
  <si>
    <t>ё) улица Болотная</t>
  </si>
  <si>
    <t>ж) улица Пограничная</t>
  </si>
  <si>
    <t>з) улица Морская</t>
  </si>
  <si>
    <t>и) улица Красная</t>
  </si>
  <si>
    <t>к) улица Дружная</t>
  </si>
  <si>
    <t>л) улица Лесная</t>
  </si>
  <si>
    <t>м) улица Луговая</t>
  </si>
  <si>
    <t>Текущие платежи за год</t>
  </si>
  <si>
    <t>Целевой  взнос (содержание дорог и проездов)</t>
  </si>
  <si>
    <r>
      <t xml:space="preserve">Компесация затрат на модернизацию электрохозяйства </t>
    </r>
    <r>
      <rPr>
        <sz val="8"/>
        <rFont val="Times New Roman"/>
        <family val="1"/>
      </rPr>
      <t>(электрофицированные участки)</t>
    </r>
  </si>
  <si>
    <r>
      <t xml:space="preserve">Оплата потреблённой электроэнергии </t>
    </r>
    <r>
      <rPr>
        <sz val="8"/>
        <rFont val="Times New Roman"/>
        <family val="1"/>
      </rPr>
      <t>(электрофицированные участки)</t>
    </r>
  </si>
  <si>
    <t>Разовые платежи</t>
  </si>
  <si>
    <t>Вступительный взнос</t>
  </si>
  <si>
    <t>Подключение к системе электроснабжения</t>
  </si>
  <si>
    <t>Подключение к системе газоснабжения</t>
  </si>
  <si>
    <t>о поступлении в СТ "РОЩИНО-ЗЕЛЕНОГРАДСК" денежных средств от садоводов в 2017 году по состоянию на  01 января 2018 года</t>
  </si>
  <si>
    <t>Сведения о расходовании</t>
  </si>
  <si>
    <t>Поступило (всего)</t>
  </si>
  <si>
    <t>вступительный взнос</t>
  </si>
  <si>
    <t>долг предыдущего периода</t>
  </si>
  <si>
    <t>текущий платёж</t>
  </si>
  <si>
    <t>1. Оплата труда работников садоводческого товарищества:</t>
  </si>
  <si>
    <t>составление и предоставление отчётных документов</t>
  </si>
  <si>
    <t>в месяц</t>
  </si>
  <si>
    <t>в том числе:</t>
  </si>
  <si>
    <t xml:space="preserve">2. Банк: </t>
  </si>
  <si>
    <t>3. Сайт</t>
  </si>
  <si>
    <t>4. Вывоз ТБО</t>
  </si>
  <si>
    <t>5. Содержание общего имущества</t>
  </si>
  <si>
    <t>содержание счёта</t>
  </si>
  <si>
    <t>оплата банковских операций с иными кредитными учреждениями и внутренние комиссии банка</t>
  </si>
  <si>
    <t>содержание web хостинга</t>
  </si>
  <si>
    <t>председателя правления</t>
  </si>
  <si>
    <t>иных работников, за работы связанные с:</t>
  </si>
  <si>
    <t>кассира</t>
  </si>
  <si>
    <t>Израсходовано на восстановительный ремонт покрытия проезжей части дороги  (всего)</t>
  </si>
  <si>
    <t>проезда в том числе совместно с СНТ "Чайка-1":</t>
  </si>
  <si>
    <t>проезда, в том числе самостоятельно:</t>
  </si>
  <si>
    <t>период</t>
  </si>
  <si>
    <t>Поступило: (всего)</t>
  </si>
  <si>
    <t>Израсходовано: (всего)</t>
  </si>
  <si>
    <t>членский взнос потребителя электроэнергии</t>
  </si>
  <si>
    <t>разовый платёж за подключение к системе электроснабжения</t>
  </si>
  <si>
    <t>2. Приобретение материалов для модернизации электрохозяйства: (всего)</t>
  </si>
  <si>
    <t>с последующей компенсацией затрат потребителем электроэнергии (ящики, счётчики, автоматы, коробки для автоматов и ключи)</t>
  </si>
  <si>
    <t>за счёт СТ (кабель, соединители, термомуфты, метизы, пломбы, проволока, светильники и т.д.)</t>
  </si>
  <si>
    <t>ДОЛГ садоводов</t>
  </si>
  <si>
    <t>3. Доставка материалов</t>
  </si>
  <si>
    <t>разовый платёж за подключение к системе газоснабжения</t>
  </si>
  <si>
    <r>
      <t xml:space="preserve">Оплата работ по договору на техническую эксплуатацию газопровода низкого давления </t>
    </r>
    <r>
      <rPr>
        <sz val="10"/>
        <rFont val="Times New Roman"/>
        <family val="1"/>
      </rPr>
      <t>(L=3130,65 п.м)</t>
    </r>
  </si>
  <si>
    <t>а) абонентская плата за аварийное обслуживание газопровода природного газа</t>
  </si>
  <si>
    <r>
      <t xml:space="preserve">б) обход и осмотр трассы подземного газопровода </t>
    </r>
    <r>
      <rPr>
        <sz val="10"/>
        <rFont val="Times New Roman"/>
        <family val="1"/>
      </rPr>
      <t>(3,0988 км)</t>
    </r>
  </si>
  <si>
    <r>
      <t xml:space="preserve">в) обход и осмотр трассы наземного газопровода </t>
    </r>
    <r>
      <rPr>
        <sz val="10"/>
        <rFont val="Times New Roman"/>
        <family val="1"/>
      </rPr>
      <t>(0,0319 км)</t>
    </r>
  </si>
  <si>
    <r>
      <t>г) осмотр технического состояния и проверка на загазованность газового ввода</t>
    </r>
    <r>
      <rPr>
        <sz val="10"/>
        <rFont val="Times New Roman"/>
        <family val="1"/>
      </rPr>
      <t xml:space="preserve"> (49 ед)</t>
    </r>
  </si>
  <si>
    <r>
      <t>д) проверка на загазованность ведомственного колодца</t>
    </r>
    <r>
      <rPr>
        <sz val="10"/>
        <rFont val="Times New Roman"/>
        <family val="1"/>
      </rPr>
      <t xml:space="preserve"> (53 шт)</t>
    </r>
  </si>
  <si>
    <r>
      <t>е) реставрация настенных знаков</t>
    </r>
    <r>
      <rPr>
        <sz val="10"/>
        <rFont val="Times New Roman"/>
        <family val="1"/>
      </rPr>
      <t xml:space="preserve"> (183 шт)</t>
    </r>
  </si>
  <si>
    <r>
      <t xml:space="preserve">ё) проверка технического состояния конденсатосборника с удалением конденсата давлением газа </t>
    </r>
    <r>
      <rPr>
        <sz val="10"/>
        <rFont val="Times New Roman"/>
        <family val="1"/>
      </rPr>
      <t>(12 шт)</t>
    </r>
  </si>
  <si>
    <r>
      <t xml:space="preserve">ж) оформление результатов обхода трассы газопровода </t>
    </r>
    <r>
      <rPr>
        <sz val="10"/>
        <rFont val="Times New Roman"/>
        <family val="1"/>
      </rPr>
      <t>(1 раз в год)</t>
    </r>
  </si>
  <si>
    <t xml:space="preserve">Сводная таблица доходов и расходов </t>
  </si>
  <si>
    <t>поступление по смете: (всего)</t>
  </si>
  <si>
    <t>фактическое поступление</t>
  </si>
  <si>
    <t>Сальдо (знак "-" перерасход)</t>
  </si>
  <si>
    <t>1. Вступительный взнос, членский взнос  и взнос на содержание товарищества</t>
  </si>
  <si>
    <t>израсходовано: (всего)</t>
  </si>
  <si>
    <t xml:space="preserve">сбор в % </t>
  </si>
  <si>
    <t>2. Целевой взнос на содержание дорог и проездов</t>
  </si>
  <si>
    <t>3. Членский взнос потребителя электроэнергии, разовый платёж за подключение к системе электроснабжения и компенсация затрат на модернизацию электрохозяйства</t>
  </si>
  <si>
    <t xml:space="preserve">4. Подключение к системе газоснабжения </t>
  </si>
  <si>
    <t xml:space="preserve">в кассе </t>
  </si>
  <si>
    <t>на счету</t>
  </si>
  <si>
    <t xml:space="preserve">СВЕДЕНИЯ о внесении компенсации за совместно потреблённое электричества в СНТ "Рощино-Зеленоградск" </t>
  </si>
  <si>
    <t xml:space="preserve">Показания на </t>
  </si>
  <si>
    <t>скв 1</t>
  </si>
  <si>
    <t>скв 4</t>
  </si>
  <si>
    <t>скв 3</t>
  </si>
  <si>
    <t>39:05:051103:116, 39:05:051104:82</t>
  </si>
  <si>
    <t>скв. 2</t>
  </si>
  <si>
    <t>39:05:051104:76, 39:05:051103:140</t>
  </si>
  <si>
    <t>39:05:051103:77, 39:05:051103:141</t>
  </si>
  <si>
    <t xml:space="preserve">на платежи садоводов, осуществляющих садоводство самостоятельно </t>
  </si>
  <si>
    <t>на территории  садоводческого товарищества "Рощино-Зеленоградск"</t>
  </si>
  <si>
    <t>Садовых участков, всего</t>
  </si>
  <si>
    <t>Общая площадь садовых участков, кв.м.</t>
  </si>
  <si>
    <t>Размер  взноса</t>
  </si>
  <si>
    <t>1. Доход  (в рублях)</t>
  </si>
  <si>
    <t>а) платёж за год</t>
  </si>
  <si>
    <t xml:space="preserve">б) прочие (недоимки прошлых периодов и т.д.), в % </t>
  </si>
  <si>
    <t>2. Расход (в рублях)</t>
  </si>
  <si>
    <t>2.1. Оплата труда работников садоводческого товарищества:</t>
  </si>
  <si>
    <t>а) председателя правления, в месяц</t>
  </si>
  <si>
    <t>в) иных работников (по трудовым и иным договорам), в %</t>
  </si>
  <si>
    <t>2.2. Содержание общего имущества, в месяц</t>
  </si>
  <si>
    <t>2.3. Содержание банковского счёта, в месяц</t>
  </si>
  <si>
    <t>2.3. Содержание сайта, в месяц</t>
  </si>
  <si>
    <t>2.4. Вывоз ТБО, в месяц</t>
  </si>
  <si>
    <t>2.4. Резерв</t>
  </si>
  <si>
    <t>Итого:</t>
  </si>
  <si>
    <t xml:space="preserve"> Смета</t>
  </si>
  <si>
    <t>Смета</t>
  </si>
  <si>
    <t xml:space="preserve">на членские взносы садоводов </t>
  </si>
  <si>
    <t>садоводческого товарищества "Рощино-Зеленоградск"</t>
  </si>
  <si>
    <t>Расчётные величины:</t>
  </si>
  <si>
    <t>Членов садоводческого товарищества, всего</t>
  </si>
  <si>
    <t>Размер членского взноса</t>
  </si>
  <si>
    <t>а) членский взнос за год</t>
  </si>
  <si>
    <t xml:space="preserve">б) прочие (вступительный взнос, недоимки прошлых периодов и т.д.), в % </t>
  </si>
  <si>
    <t xml:space="preserve">на целевой (дорожный) взнос садоводов, осуществляющих </t>
  </si>
  <si>
    <t>деятельность в садоводческом товариществе "Рощино-Зеленоградск"</t>
  </si>
  <si>
    <t>Садововых участков в товариществе, всего</t>
  </si>
  <si>
    <t>Размер целевого взноса</t>
  </si>
  <si>
    <t>Расчётная сумма, рублей</t>
  </si>
  <si>
    <t>Зачтено самостоятельных работ по строительству (ремонту) дорог за прошлые периоды, рублей</t>
  </si>
  <si>
    <t>1.1. Целевой взнос за год, всего:</t>
  </si>
  <si>
    <r>
      <t xml:space="preserve">1.1.1. На строительство, ремонт и содержание </t>
    </r>
    <r>
      <rPr>
        <b/>
        <sz val="14"/>
        <rFont val="Times New Roman"/>
        <family val="1"/>
      </rPr>
      <t xml:space="preserve">общих </t>
    </r>
    <r>
      <rPr>
        <sz val="14"/>
        <rFont val="Times New Roman"/>
        <family val="1"/>
      </rPr>
      <t>дорог и проездов (1/2 от общей площади садовых участков, кв.м.)</t>
    </r>
  </si>
  <si>
    <t>1.1.2. На строительство, ремонт и содержание улиц и проездов садоводческого товарищества  (1/2 от общей площади садовых участков, кв.м.), в том числе:</t>
  </si>
  <si>
    <t>1.2. Прочие ( недоимки прошлых периодов и т.д.), всего</t>
  </si>
  <si>
    <t>2.  Строительство, ремонт и содержание общих дорог и проездов - Расход (в рублях)</t>
  </si>
  <si>
    <t>2.1.1. Совместно с СНТ "Чайка -1"</t>
  </si>
  <si>
    <t xml:space="preserve">а) улица Центральная </t>
  </si>
  <si>
    <t>б) дорога от п. Рощино, до границы СНТ "Чайка -1"</t>
  </si>
  <si>
    <t>2.1.2. Самостоятельно (основные)</t>
  </si>
  <si>
    <t xml:space="preserve">а) улица Речная </t>
  </si>
  <si>
    <t>б) улица Жемчужная</t>
  </si>
  <si>
    <t>в) улица Корабельная</t>
  </si>
  <si>
    <t>г) улица Красная</t>
  </si>
  <si>
    <t>д) улица Лесная</t>
  </si>
  <si>
    <t>2.1.3. Самостоятельно (остальных):</t>
  </si>
  <si>
    <t xml:space="preserve">а) улица Строителей </t>
  </si>
  <si>
    <t>б) переулок Корабельный</t>
  </si>
  <si>
    <t>в) улица Заречная</t>
  </si>
  <si>
    <t>г) улица Болотная</t>
  </si>
  <si>
    <t>д) улица Пограничная</t>
  </si>
  <si>
    <t>е) улица Морская</t>
  </si>
  <si>
    <t>ё) улица Дружная</t>
  </si>
  <si>
    <t>ж) улица Луговая</t>
  </si>
  <si>
    <t>3. Резерв (в рублях)</t>
  </si>
  <si>
    <t xml:space="preserve">на членские взносы на обслуживание электрохозяйства СНТ "Рощино-Зеленоградск" </t>
  </si>
  <si>
    <t>потребители, всего</t>
  </si>
  <si>
    <t>садоводы</t>
  </si>
  <si>
    <t>коллективные объекты</t>
  </si>
  <si>
    <t>1. Доход (в рублях)</t>
  </si>
  <si>
    <t>Членский взнос в месяц</t>
  </si>
  <si>
    <t>2.1. Оплата работ электрика, которая включает в себя:</t>
  </si>
  <si>
    <t>а) ежемесячное снятие показаний с расчётного и технологических приборов учёта</t>
  </si>
  <si>
    <t>б) проверка целостности пломб,  схемы подключения</t>
  </si>
  <si>
    <t>в) проведение мероприятий по снижению коммерческих потерь</t>
  </si>
  <si>
    <t>г) подключение, отключение и ограничение потребителей электроэнергии</t>
  </si>
  <si>
    <t>д) противопожарные мероприятия на ТП 256-33 и прилегающей территории</t>
  </si>
  <si>
    <t>е) техническое обслуживание и текущий ремонт электрохозяйства</t>
  </si>
  <si>
    <t>2.2. Расходные материалы и оборудование (в рублях)</t>
  </si>
  <si>
    <t>2.3. Обслуживание трансформатора (отдельная смета) (в рублях)</t>
  </si>
  <si>
    <t>до замены счётчика показания =  119</t>
  </si>
  <si>
    <t>до замены счётчика показания =  9589</t>
  </si>
  <si>
    <t>до замены счётчика показания = 776</t>
  </si>
  <si>
    <t>до замены счётчика показания = 10259</t>
  </si>
  <si>
    <t>39:05:051104:76,  39:05:051103:140</t>
  </si>
  <si>
    <t>до замены счётчика показания = 10881</t>
  </si>
  <si>
    <t>до замены счётчика показания = 340</t>
  </si>
  <si>
    <t>до замены счётчика показания = 5389</t>
  </si>
  <si>
    <t xml:space="preserve">Ящик (33%) = 870 + дифференциальный автомат = 563 + технологический прибор учёта = 563 + коробка для автоматов =19 + ключ = 100. ИТОГО: 2215 рублей. </t>
  </si>
  <si>
    <t>Технологический прибор учёта = 563 . ИТОГО: 563 рублей.</t>
  </si>
  <si>
    <t>Ящик (33%) = 870 + дифференциальный автомат = 563 + технологический прибор учёта = 563 + коробка для автоматов =19 + ключ = 100. ИТОГО: 2215 рублей.</t>
  </si>
  <si>
    <t xml:space="preserve">Ящик (50%) = 1410 + дифференциальный автомат = 1610 + технологический прибор учёта = 507 + коробка для автоматов =35. ИТОГО: 3562 рубля (долг 985 + 1034 = 2019 рублей). </t>
  </si>
  <si>
    <t xml:space="preserve">Ящик (50%) = 1306 + дифференциальный автомат = 563 + технологический прибор учёта = 563 + коробка для автоматов = 19. ИТОГО: 2451 рублей.  </t>
  </si>
  <si>
    <t>Технологический прибор учёта = 507 + дифференциальный автомат = 576  + ключ = 100. ИТОГО: 1183 рублей</t>
  </si>
  <si>
    <t xml:space="preserve">Ящик (33%) = 870 + дифференциальный автомат = 563 + технологический прибор учёта = 563 + коробка для автоматов = 19 + ключ = 100. ИТОГО: 2215 рублей. </t>
  </si>
  <si>
    <t>Ящик (50%) =1100  + дифференциальный автомат = 576  + технологический прибор учёта = 689 + коробка для автоматов =35 + ключ = 250 ИТОГО:1961 рублей. (Долг 689 рублей)</t>
  </si>
  <si>
    <r>
      <t xml:space="preserve">на 2019 год </t>
    </r>
    <r>
      <rPr>
        <b/>
        <sz val="10"/>
        <rFont val="Times New Roman"/>
        <family val="1"/>
      </rPr>
      <t>(компенсация затрат на содержание)</t>
    </r>
  </si>
  <si>
    <t>Остаток денежных средств на 01.01.2019 года</t>
  </si>
  <si>
    <t>на 2019 год</t>
  </si>
  <si>
    <t>Состояние фининсовой дисциплины</t>
  </si>
  <si>
    <t>Результат, в руб</t>
  </si>
  <si>
    <t>%</t>
  </si>
  <si>
    <t>Предыдущий период</t>
  </si>
  <si>
    <t>Членский взнос садовода</t>
  </si>
  <si>
    <t>Компенсация затрат на содержание СНТ садоводом-индивидуалом</t>
  </si>
  <si>
    <t>Членский взнос потребителя электроэнергии</t>
  </si>
  <si>
    <t>Членский взнос участника газификации и подключения к сети</t>
  </si>
  <si>
    <t>Целевой взнос на содержание дорог, проездов</t>
  </si>
  <si>
    <t>Целевой взнос на содержание системы газоснабжения</t>
  </si>
  <si>
    <t>Целевой взнос на содержание мелиоративных канав</t>
  </si>
  <si>
    <t>Компенсация затрат на модернизацию электрохозяйства</t>
  </si>
  <si>
    <t>Текущие платежи</t>
  </si>
  <si>
    <t xml:space="preserve">Вступительный взнос </t>
  </si>
  <si>
    <t xml:space="preserve">денежных средств, поступивших как целевой взнос (содержание дорог и проездов) в садоводческом товариществе "Рощино-Зеленоградск" в  2018 году </t>
  </si>
  <si>
    <t>10 апреля</t>
  </si>
  <si>
    <t>11 апреля</t>
  </si>
  <si>
    <t xml:space="preserve">улица Строителей (напротив участка № 40) проведена подсыпка песком в количестве 10 тонн и выравнивание поверхности над дренажной трубой на площади 60 кв.м </t>
  </si>
  <si>
    <t>6 апреля - 11 апреля</t>
  </si>
  <si>
    <t xml:space="preserve">восстановительный ремонт покрытия проезжей части дороги от въездных ворот в СНТ «Чайка-1» на улицах: Центральной (напротив участков № 28, 253, 265, 40, 283, 52, 303, 64, 323, 76, 342, 88, 361, 68б, 379, 110, 395, 122, 409, 134, 512, 441), Жемчужной (напротив участков 409, 408) и Весенней (напротив участков № 419, 428а, 436, 441, 441а)  методом выравнивания  на площади 2700 кв.м. и обустройство обочин (снятие грунта, формирование скосов) на площади 600 кв.м. </t>
  </si>
  <si>
    <t xml:space="preserve">улица Речная (напротив правления и пересечения с улицей Болотной) проведено обустройство обочины (снятие и перемещение грунта) на площади 55 кв.м. </t>
  </si>
  <si>
    <t xml:space="preserve">улица Корабельная (напротив участков № 16 и 98) проведена подсыпка грунтом  в количестве 38 тонн и выравнивание поверхности над дренажной трубой на площади 100 кв.м </t>
  </si>
  <si>
    <t>21 апреля</t>
  </si>
  <si>
    <t>улица Строителей (напротив участков № 38, 39 и частично 40) проведена подсыпка песком  в количестве 30 тонн и выравнивание поверхности рядом с дренажной трубой на площади 120 кв.м.</t>
  </si>
  <si>
    <t xml:space="preserve">21 апреля </t>
  </si>
  <si>
    <t>улица Строителей (напротив участков № 40, 41) проведена укладка плит перекрытия и обрезков плит перекрытия для строительства проезжей части дороги улице Строителей напротив участка № 41на площади 36 кв.м.</t>
  </si>
  <si>
    <t>16 апреля</t>
  </si>
  <si>
    <t xml:space="preserve">улица Корабельная (напротив участков № 16 и 98 (частично), 41, 99, 100) проведено снятие грунта в количестве 82 тонн (грунт с участков 99 и 100) с последующим его перемещением для выравнивания поверхности над дренажной трубой на площади 180 кв.м. </t>
  </si>
  <si>
    <t xml:space="preserve">12 июля - 13 июля </t>
  </si>
  <si>
    <t>снятие грунта вдоль проезжей части дороги со стороны р. Алейка по проезду улица Речная (напротив участков № 1, 2, 3, 4, 5, 5а, 6, 6а, 7, 7а, 8, 9, 9а, 10, 11, 12, 13, 14, 15, 16) и подготовка основания для расширения проезжей части (укладка обрезков свай и фундаментных блоков) над мелиорационными канавами со стороны р. Алейка (напротив участка 13 и площадки для организованного отдыха)</t>
  </si>
  <si>
    <t>13 июля</t>
  </si>
  <si>
    <t>произведёно снятие и перемещение  существующего основания и дорожного покрытия над ним по проезду улица Морская (напротив участков № 165 и 179, 176 (частично)), подготовка оснований для обустройства проезда: по улице Луговой (напротив участков 245, 244 и 249) и по улице Лесная (напротив участков 213 и 238), восстановительный ремонт покрытия проезжей части по проезду улица Дружная (напротив участков № 234 и 230)  - методом выравнивания</t>
  </si>
  <si>
    <t>14 июля</t>
  </si>
  <si>
    <t>16 июля</t>
  </si>
  <si>
    <t>снятие грунта и подготовка основания для укладки дорожного покрытия по проезду улица Пограничная (напротив участка № 125), обустройство дорожного покрытия по проезду улица Луговая (напротив участков № 240 и 246) методом отсыпки (подсыпки) с последующим разравниванием на площади 85 кв.м с использованием дроблённого бетона в количестве 30 тонн</t>
  </si>
  <si>
    <t>обустройство дорожного покрытия по проездам: улица Дружная (напротив участков № 232, 231 и 240), улица Лесная (напротив участков № 213 и 239, 212 и 238(частично)), улица Морская (напротив участков № 149 и 195, 150 и 194, 151 и 193, 152 и 192 (частично), 165 и 179, 176 (частично)), улица Пограничная (напротив участков № 125 и 126, 124 (частично), и 128 (частично), а также на пересечении проездов улица Речная и улица Красная методом отсыпки (подсыпки) с последующим разравниванием на площади 850 кв.м,  с использованием: дроблённого бетона в количестве 150 тонн</t>
  </si>
  <si>
    <t>19 июля</t>
  </si>
  <si>
    <t>восстановительный ремонт покрытия проезжей части в СНТ «Чайка-1» по проезду улица Жемчужная (напротив участков № 86 и 123е, 85 и 123г, 84а и 123в, 84, 83 и 123б, 82 и 123а, 81 и 123, 80 и 124, 79, 64 и 125) методом рассыпки и выравнивания  на площади 3120 кв.м.,  вырубка деревьев (вдоль участка № 81) на площади 60 кв.м. и обустройство колодца для сбора дренажных вод (напротив участка № 123б) с использование дроблённого бетона в количестве 150 тонн</t>
  </si>
  <si>
    <t xml:space="preserve">23 июля - 24 июля </t>
  </si>
  <si>
    <t>работы по расширению (отсыпка основания) проезжей части существующей дороги по проезду улица Речная (напротив участков № 1, 2, 3, 4, 5, 5а, 6, 6а, 7, 7а, 8, 9, 9а, 10, 11, 12, 13), обрезка деревьев (обрубание сучьев) (напротив участков № 3, 4, 6, 9) с использование дроблённого бетона в количестве 120 тонн</t>
  </si>
  <si>
    <t>26 июля</t>
  </si>
  <si>
    <t>восстановительный ремонт покрытия проезжей части дороги от въездных ворот в СНТ «Чайка-1» на улицах: Центральной (напротив участков № 28, 253, 265, 40, 283, 52, 303, 64, 323, 76, 342, 88, 361, 68б, 379, 110, 395, 122, 409, 134, 512, 441), Жемчужной (напротив участков 409, 408) и Весенней (напротив участков № 419, 428а, 436, 441, 441а)  методом выравнивания  на площади 2700 кв.м. с использование автогрейдера</t>
  </si>
  <si>
    <t>30 августа</t>
  </si>
  <si>
    <t>улица Строителей (напротив участков № 38 - частично, 39 и 40 - частично) проведена укладка плит перекрытия (10 шт) и обрезков плит перекрытия (2 шт) для строительства проезжей части дороги улице Строителей напротив участка №  40, 39 и 38 на площади 82 кв.м</t>
  </si>
  <si>
    <t>23 апреля - 26 апреля</t>
  </si>
  <si>
    <t xml:space="preserve">денежных средств, поступивших как членский взнос потребителя электроэнергии, разовый платёж за подключение к системе электроснабжения и компенсация затрат на модернизацию электрохозяйства в садоводческом товариществе "Рощино-Зеленоградск" в  2018 году </t>
  </si>
  <si>
    <t>долг прошлого периода, всего:</t>
  </si>
  <si>
    <t>компенсация затрат на модернизацию электрохозяйства СТ садоводами</t>
  </si>
  <si>
    <t>4. Работы по обслуживанию электрохозяйства</t>
  </si>
  <si>
    <t>перенос столбов линий электропередач СНТ «Рощино-Зеленоградск» на улицах: Пограничная (напротив участков 124 и 125 – 2 столба с перемычками), Болотная (напротив участка 131 – 1 столб с перемычкой), Морская (напротив участка 166 – 1 столб) со снятием кабеля и восстановлением (натяжение и подключение) этого кабеля на существующей электросети с отключением и повторным подключением потребителей электроэнергии по временной схеме с использованием бурильной установки (28 апреля)</t>
  </si>
  <si>
    <t>зачистка от ржавчины и покраска опоры (мачты) трансформатора (03 июля)</t>
  </si>
  <si>
    <t xml:space="preserve">денежных средств, поступивших как вступительные и членские взносы садоводов,  а также компенсация затрат на содержание СНТ от садоводов-индивидуалов  в садоводческом товариществе "Рощино-Зеленоградск" в  2018 году </t>
  </si>
  <si>
    <t>регистрация (подтверждение) домена</t>
  </si>
  <si>
    <t>в квартал</t>
  </si>
  <si>
    <t>обустройство территории площадки для организованного отдыха (пересечение проездов: улица Речная и  Корабельная)</t>
  </si>
  <si>
    <r>
      <t xml:space="preserve">6. Организация проведения праздника "День Нептуна" </t>
    </r>
    <r>
      <rPr>
        <sz val="10"/>
        <rFont val="Times New Roman"/>
        <family val="1"/>
      </rPr>
      <t xml:space="preserve"> (приобретение: красок, бумаги, продуктов для приготовления ухи, сока, одноразовой посуды, пакетов для мусора, изготовление фотографий)</t>
    </r>
  </si>
  <si>
    <t xml:space="preserve"> садоводческого товарищества "Рощино-Зеленоградск" за  2018 году </t>
  </si>
  <si>
    <t xml:space="preserve">покос травы, уборка мусора вдоль р.Алейка, прохода к ж/д платформе, у дороги к морю, </t>
  </si>
  <si>
    <t>установка дренажных колоцев с крышками (ул. Корабельная)</t>
  </si>
  <si>
    <t>обустройство подхода к трансформатору и площадки перед ним - 18,7 кв.м. - (01 октября)</t>
  </si>
  <si>
    <t>б) кассира и бухгалтера, в месяц</t>
  </si>
  <si>
    <t>1 МАЯ 2019</t>
  </si>
  <si>
    <t>Долг (платёж) на 01.05.2019, в руб</t>
  </si>
  <si>
    <t>Оплата в 2019 году</t>
  </si>
  <si>
    <t>Целевой взнос подключения к электросети</t>
  </si>
  <si>
    <t xml:space="preserve">денежных средств, поступивших как разовый платёж за подключение к системе газоснабжения в садоводческом товариществе "Рощино-Зеленоградск" в  2018 году </t>
  </si>
  <si>
    <t>Остаток: (всего)</t>
  </si>
  <si>
    <t>Коэффициент индексации пунктов  б) -ж) на 2018 год 6,86</t>
  </si>
  <si>
    <t>Остаток денежных средств на 01.05.2019 (всего)</t>
  </si>
  <si>
    <t>налог на земли общего пользования за 2017 и 2018</t>
  </si>
  <si>
    <t>Предотвращение подтопления территории общества (октябрь, ноябрь 2018, январь 2019)</t>
  </si>
  <si>
    <t>1. Оплата труда электрика (январь-декабрь):</t>
  </si>
  <si>
    <t>03 августа 2019</t>
  </si>
  <si>
    <t>Долг (платёж) на 03.08.2019, в руб</t>
  </si>
  <si>
    <t>Целевой взнос участника электрификации и подключения к сети</t>
  </si>
  <si>
    <t>Компенсация затрат за совместно потреблённую электроэнергию</t>
  </si>
  <si>
    <t>1. Целевой взнос за год, всего:</t>
  </si>
  <si>
    <t xml:space="preserve"> Доход  (в рублях)</t>
  </si>
  <si>
    <t>1.1. От передачи в собственность участков мелиорацинных канав (кадастровая стоимость)</t>
  </si>
  <si>
    <t xml:space="preserve"> Расход  (в рублях)</t>
  </si>
  <si>
    <t xml:space="preserve">Остаток денежных средств на 25.08.2019 года </t>
  </si>
  <si>
    <t>УТОЧНЁННАЯ  Смета</t>
  </si>
  <si>
    <t>Зачтено самостоятельных работ по очистке (ремонту) канав за прошлые периоды, рублей</t>
  </si>
  <si>
    <t>по состоянию на 03.08.2019 года</t>
  </si>
  <si>
    <t xml:space="preserve"> Оплата показаний на 02.08.2019 в кВТ/ч</t>
  </si>
  <si>
    <t>Задолженность в кВт/ч на 03.08.2019</t>
  </si>
  <si>
    <t>39:05:051103:74</t>
  </si>
  <si>
    <t>39:05:051104:22</t>
  </si>
  <si>
    <t>39:05:051104:69</t>
  </si>
  <si>
    <t>августа</t>
  </si>
  <si>
    <t>2019 года</t>
  </si>
  <si>
    <t>Ящик (25%) = 705 + дифференциальный автомат = 620 +  технологический прибор учёта = 626 + коробка для автоматов =32 + ключ =250 ИТОГО: 2233 рубля</t>
  </si>
  <si>
    <t>Ящик (25%) = 705 + дифференциальный автомат = 620 +  технологический прибор учёта = 626 + коробка для автоматов =32 + ключ =250 ИТОГО: 2233рубля</t>
  </si>
  <si>
    <t>Ящик (33%) = 1040  + дифференциальный автомат = 619 + коробка для автоматов = 35  + ключ = 100. ИТОГО: 1794 рубля</t>
  </si>
  <si>
    <t>скв. 3</t>
  </si>
  <si>
    <t>Ящик (33%) = 1040. ИТОГО: 1040 рубля</t>
  </si>
  <si>
    <t>Ящик (33%) = 940 + дифференциальный автомат = 620 +  технологический прибор учёта = 626 + коробка для автоматов =32 + ключ =250 ИТОГО: 2468 рубля</t>
  </si>
  <si>
    <t>Ящик (25%) = 856  + дифференциальный автомат = 619 + коробка для автоматов = 35  + технологический прибор учёта = 629 + ключ = 100. ИТОГО: 2239 рубля</t>
  </si>
  <si>
    <t>Ящик (33%) = 1040  + дифференциальный автомат = 619  + технологический прибор учёта = 629 + коробка для автоматов = 35  + ключ = 100. ИТОГО: 2423рубля</t>
  </si>
  <si>
    <t>Ящик (25%) = 644 + дифференциальный автомат = 619 + технологический прибор учёта = 626 + коробка для автоматов =43. ИТОГО: 1932 рубля</t>
  </si>
  <si>
    <t>39:05:051103:116,  39:05:051104:82</t>
  </si>
  <si>
    <t>Ящик (25%) = 644 + дифференциальный автомат = 619 + технологический прибор учёта = 626 + коробка для автоматов =43 + ключ =100. ИТОГО: 2032 рубля</t>
  </si>
  <si>
    <t>39:05:051104:418</t>
  </si>
  <si>
    <t>Ящик (25%) = 857 + дифференциальный автомат = 620 +  технологический прибор учёта = 626 + коробка для автоматов =32 + ключ =250. ИТОГО: 2160 рубля</t>
  </si>
  <si>
    <t>Дифференциальный автомат = 620 +  технологический прибор учёта = 626. ИТОГО: 1246 рубля</t>
  </si>
  <si>
    <t>до замены счётчика показания =  7136</t>
  </si>
  <si>
    <t>до замены счётчика показания =  5259</t>
  </si>
  <si>
    <t>до замены счётчика показания =  3388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</si>
</sst>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</numFmts>
  <fonts count="57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sz val="20"/>
      <name val="Arial Cyr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3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4" fillId="0" borderId="16" xfId="0" applyFont="1" applyBorder="1" applyAlignment="1">
      <alignment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vertical="center" wrapText="1"/>
    </xf>
    <xf numFmtId="1" fontId="14" fillId="0" borderId="16" xfId="0" applyNumberFormat="1" applyFont="1" applyBorder="1" applyAlignment="1">
      <alignment/>
    </xf>
    <xf numFmtId="0" fontId="16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5" xfId="0" applyFont="1" applyBorder="1" applyAlignment="1">
      <alignment vertical="center" wrapText="1"/>
    </xf>
    <xf numFmtId="0" fontId="14" fillId="0" borderId="14" xfId="0" applyFont="1" applyBorder="1" applyAlignment="1">
      <alignment/>
    </xf>
    <xf numFmtId="0" fontId="1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33" borderId="10" xfId="0" applyFont="1" applyFill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top" wrapText="1"/>
    </xf>
    <xf numFmtId="0" fontId="8" fillId="34" borderId="1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4" fillId="0" borderId="28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/>
    </xf>
    <xf numFmtId="0" fontId="6" fillId="0" borderId="33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left" vertical="center" wrapText="1"/>
    </xf>
    <xf numFmtId="0" fontId="17" fillId="37" borderId="23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7" fillId="36" borderId="23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2"/>
  <sheetViews>
    <sheetView zoomScale="106" zoomScaleNormal="106" zoomScalePageLayoutView="0" workbookViewId="0" topLeftCell="A13">
      <selection activeCell="AB13" sqref="AB13"/>
    </sheetView>
  </sheetViews>
  <sheetFormatPr defaultColWidth="9.00390625" defaultRowHeight="12.75"/>
  <cols>
    <col min="3" max="3" width="7.375" style="0" customWidth="1"/>
    <col min="4" max="4" width="0.37109375" style="0" customWidth="1"/>
    <col min="5" max="5" width="7.875" style="0" customWidth="1"/>
    <col min="6" max="6" width="9.625" style="0" customWidth="1"/>
    <col min="7" max="7" width="10.125" style="0" customWidth="1"/>
    <col min="8" max="8" width="5.75390625" style="0" customWidth="1"/>
    <col min="9" max="9" width="9.625" style="0" customWidth="1"/>
    <col min="10" max="10" width="9.75390625" style="0" customWidth="1"/>
    <col min="11" max="11" width="5.25390625" style="0" customWidth="1"/>
    <col min="12" max="12" width="9.75390625" style="0" customWidth="1"/>
    <col min="13" max="13" width="10.00390625" style="0" customWidth="1"/>
    <col min="14" max="14" width="5.75390625" style="0" customWidth="1"/>
    <col min="15" max="15" width="9.25390625" style="0" customWidth="1"/>
    <col min="16" max="16" width="10.375" style="0" customWidth="1"/>
    <col min="17" max="17" width="5.75390625" style="0" customWidth="1"/>
    <col min="19" max="19" width="10.00390625" style="0" customWidth="1"/>
    <col min="20" max="20" width="6.00390625" style="0" customWidth="1"/>
    <col min="21" max="21" width="9.25390625" style="0" customWidth="1"/>
    <col min="22" max="22" width="9.75390625" style="0" customWidth="1"/>
    <col min="23" max="23" width="5.875" style="0" customWidth="1"/>
    <col min="24" max="24" width="16.625" style="0" customWidth="1"/>
    <col min="25" max="25" width="7.875" style="0" customWidth="1"/>
    <col min="26" max="26" width="9.875" style="0" customWidth="1"/>
    <col min="27" max="27" width="5.375" style="0" customWidth="1"/>
    <col min="28" max="28" width="9.875" style="0" customWidth="1"/>
    <col min="29" max="29" width="10.625" style="0" customWidth="1"/>
    <col min="30" max="30" width="5.625" style="0" customWidth="1"/>
    <col min="31" max="31" width="9.75390625" style="0" customWidth="1"/>
    <col min="32" max="32" width="10.125" style="0" customWidth="1"/>
    <col min="33" max="33" width="5.625" style="0" customWidth="1"/>
  </cols>
  <sheetData>
    <row r="2" spans="1:33" ht="18.75">
      <c r="A2" s="77" t="s">
        <v>270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ht="16.5">
      <c r="A3" s="78" t="s">
        <v>299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5" spans="1:33" ht="33" customHeight="1">
      <c r="A5" s="81"/>
      <c r="B5" s="81"/>
      <c r="C5" s="81"/>
      <c r="D5" s="81"/>
      <c r="E5" s="75" t="s">
        <v>271</v>
      </c>
      <c r="F5" s="75" t="s">
        <v>97</v>
      </c>
      <c r="G5" s="75"/>
      <c r="H5" s="75"/>
      <c r="I5" s="75"/>
      <c r="J5" s="75"/>
      <c r="K5" s="75"/>
      <c r="L5" s="74" t="s">
        <v>291</v>
      </c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 t="s">
        <v>295</v>
      </c>
      <c r="Z5" s="74"/>
      <c r="AA5" s="74"/>
      <c r="AB5" s="74"/>
      <c r="AC5" s="74"/>
      <c r="AD5" s="74"/>
      <c r="AE5" s="74"/>
      <c r="AF5" s="74"/>
      <c r="AG5" s="74"/>
    </row>
    <row r="6" spans="1:33" ht="39" customHeight="1">
      <c r="A6" s="81"/>
      <c r="B6" s="81"/>
      <c r="C6" s="81"/>
      <c r="D6" s="81"/>
      <c r="E6" s="80"/>
      <c r="F6" s="75" t="s">
        <v>272</v>
      </c>
      <c r="G6" s="75"/>
      <c r="H6" s="75"/>
      <c r="I6" s="75" t="s">
        <v>292</v>
      </c>
      <c r="J6" s="75"/>
      <c r="K6" s="75"/>
      <c r="L6" s="75" t="s">
        <v>272</v>
      </c>
      <c r="M6" s="75"/>
      <c r="N6" s="75"/>
      <c r="O6" s="75" t="s">
        <v>292</v>
      </c>
      <c r="P6" s="75"/>
      <c r="Q6" s="75"/>
      <c r="R6" s="75" t="s">
        <v>273</v>
      </c>
      <c r="S6" s="75"/>
      <c r="T6" s="75"/>
      <c r="U6" s="75" t="s">
        <v>293</v>
      </c>
      <c r="V6" s="75"/>
      <c r="W6" s="75"/>
      <c r="X6" s="76" t="s">
        <v>294</v>
      </c>
      <c r="Y6" s="75" t="s">
        <v>296</v>
      </c>
      <c r="Z6" s="75"/>
      <c r="AA6" s="75"/>
      <c r="AB6" s="75" t="s">
        <v>297</v>
      </c>
      <c r="AC6" s="75"/>
      <c r="AD6" s="75"/>
      <c r="AE6" s="75" t="s">
        <v>298</v>
      </c>
      <c r="AF6" s="75"/>
      <c r="AG6" s="75"/>
    </row>
    <row r="7" spans="1:33" ht="41.25" customHeight="1">
      <c r="A7" s="81"/>
      <c r="B7" s="81"/>
      <c r="C7" s="81"/>
      <c r="D7" s="81"/>
      <c r="E7" s="80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  <c r="Y7" s="75"/>
      <c r="Z7" s="75"/>
      <c r="AA7" s="75"/>
      <c r="AB7" s="75"/>
      <c r="AC7" s="75"/>
      <c r="AD7" s="75"/>
      <c r="AE7" s="75"/>
      <c r="AF7" s="75"/>
      <c r="AG7" s="75"/>
    </row>
    <row r="8" spans="1:33" ht="37.5" customHeight="1">
      <c r="A8" s="81"/>
      <c r="B8" s="81"/>
      <c r="C8" s="81"/>
      <c r="D8" s="81"/>
      <c r="E8" s="80"/>
      <c r="F8" s="4" t="s">
        <v>274</v>
      </c>
      <c r="G8" s="4" t="s">
        <v>275</v>
      </c>
      <c r="H8" s="4" t="s">
        <v>276</v>
      </c>
      <c r="I8" s="4" t="s">
        <v>274</v>
      </c>
      <c r="J8" s="4" t="s">
        <v>275</v>
      </c>
      <c r="K8" s="4" t="s">
        <v>276</v>
      </c>
      <c r="L8" s="4" t="s">
        <v>274</v>
      </c>
      <c r="M8" s="4" t="s">
        <v>275</v>
      </c>
      <c r="N8" s="4" t="s">
        <v>276</v>
      </c>
      <c r="O8" s="4" t="s">
        <v>274</v>
      </c>
      <c r="P8" s="4" t="s">
        <v>275</v>
      </c>
      <c r="Q8" s="4" t="s">
        <v>276</v>
      </c>
      <c r="R8" s="4" t="s">
        <v>274</v>
      </c>
      <c r="S8" s="4" t="s">
        <v>275</v>
      </c>
      <c r="T8" s="4" t="s">
        <v>276</v>
      </c>
      <c r="U8" s="4" t="s">
        <v>274</v>
      </c>
      <c r="V8" s="4" t="s">
        <v>275</v>
      </c>
      <c r="W8" s="4" t="s">
        <v>276</v>
      </c>
      <c r="X8" s="23" t="s">
        <v>330</v>
      </c>
      <c r="Y8" s="4" t="s">
        <v>274</v>
      </c>
      <c r="Z8" s="4" t="s">
        <v>275</v>
      </c>
      <c r="AA8" s="4" t="s">
        <v>276</v>
      </c>
      <c r="AB8" s="4" t="s">
        <v>274</v>
      </c>
      <c r="AC8" s="4" t="s">
        <v>275</v>
      </c>
      <c r="AD8" s="4" t="s">
        <v>276</v>
      </c>
      <c r="AE8" s="4" t="s">
        <v>274</v>
      </c>
      <c r="AF8" s="4" t="s">
        <v>275</v>
      </c>
      <c r="AG8" s="4" t="s">
        <v>276</v>
      </c>
    </row>
    <row r="9" spans="1:33" ht="43.5" customHeight="1">
      <c r="A9" s="82" t="s">
        <v>277</v>
      </c>
      <c r="B9" s="83"/>
      <c r="C9" s="83"/>
      <c r="D9" s="84"/>
      <c r="E9" s="19">
        <f>SUM(E10:E22)</f>
        <v>253</v>
      </c>
      <c r="F9" s="19">
        <f>SUM(F10:F22)</f>
        <v>116621</v>
      </c>
      <c r="G9" s="19">
        <f>SUM(G10:G22)</f>
        <v>14638</v>
      </c>
      <c r="H9" s="20">
        <f>PRODUCT(G9,1/F9,100)</f>
        <v>12.55177026436062</v>
      </c>
      <c r="I9" s="19">
        <f>SUM(I10:I22)</f>
        <v>220199</v>
      </c>
      <c r="J9" s="19">
        <f>SUM(J10:J22)</f>
        <v>13891</v>
      </c>
      <c r="K9" s="20">
        <f>PRODUCT(J9,1/I9,100)</f>
        <v>6.308384688395498</v>
      </c>
      <c r="L9" s="19">
        <f>SUM(L10:L22)</f>
        <v>379038</v>
      </c>
      <c r="M9" s="19">
        <f>SUM(M10:M22)</f>
        <v>260732</v>
      </c>
      <c r="N9" s="20">
        <f>PRODUCT(M9,1/L9,100)</f>
        <v>68.78782602272068</v>
      </c>
      <c r="O9" s="19">
        <f>SUM(O10:O22)</f>
        <v>577738</v>
      </c>
      <c r="P9" s="19">
        <f>SUM(P10:P22)</f>
        <v>380876</v>
      </c>
      <c r="Q9" s="20">
        <f>PRODUCT(P9,1/O9,100)</f>
        <v>65.92538486303481</v>
      </c>
      <c r="R9" s="19">
        <f>SUM(R10:R22)</f>
        <v>198625</v>
      </c>
      <c r="S9" s="19">
        <f>SUM(S10:S22)</f>
        <v>115625</v>
      </c>
      <c r="T9" s="20">
        <f>PRODUCT(S9,1/R9,100)</f>
        <v>58.21271239773442</v>
      </c>
      <c r="U9" s="19">
        <f>SUM(U10:U22)</f>
        <v>135135</v>
      </c>
      <c r="V9" s="19">
        <f>SUM(V10:V22)</f>
        <v>78214</v>
      </c>
      <c r="W9" s="20">
        <f>PRODUCT(V9,1/U9,100)</f>
        <v>57.87841787841788</v>
      </c>
      <c r="X9" s="19">
        <f>SUM(X10:X22)</f>
        <v>42754</v>
      </c>
      <c r="Y9" s="19">
        <f>SUM(Y10:Y22)</f>
        <v>40000</v>
      </c>
      <c r="Z9" s="19">
        <f>SUM(Z10:Z22)</f>
        <v>30000</v>
      </c>
      <c r="AA9" s="20">
        <f>PRODUCT(Z9,1/Y9,100)</f>
        <v>75</v>
      </c>
      <c r="AB9" s="19">
        <f>SUM(AB10:AB22)</f>
        <v>194450</v>
      </c>
      <c r="AC9" s="19">
        <f>SUM(AC10:AC22)</f>
        <v>174450</v>
      </c>
      <c r="AD9" s="20">
        <f>PRODUCT(AC9,1/AB9,100)</f>
        <v>89.71457958344048</v>
      </c>
      <c r="AE9" s="19">
        <f>SUM(AE10:AE22)</f>
        <v>415000</v>
      </c>
      <c r="AF9" s="19">
        <f>SUM(AF10:AF22)</f>
        <v>415000</v>
      </c>
      <c r="AG9" s="20">
        <f>PRODUCT(AF9,1/AE9,100)</f>
        <v>100</v>
      </c>
    </row>
    <row r="10" spans="1:33" ht="18.75">
      <c r="A10" s="79" t="s">
        <v>278</v>
      </c>
      <c r="B10" s="79"/>
      <c r="C10" s="79"/>
      <c r="D10" s="79"/>
      <c r="E10" s="3">
        <v>20</v>
      </c>
      <c r="F10" s="3">
        <v>19885</v>
      </c>
      <c r="G10" s="3"/>
      <c r="H10" s="21"/>
      <c r="I10" s="3">
        <v>38722</v>
      </c>
      <c r="J10" s="3"/>
      <c r="K10" s="21"/>
      <c r="L10" s="3">
        <v>29672</v>
      </c>
      <c r="M10" s="3">
        <v>17660</v>
      </c>
      <c r="N10" s="21">
        <f aca="true" t="shared" si="0" ref="N10:N22">PRODUCT(M10,1/L10,100)</f>
        <v>59.51739013211108</v>
      </c>
      <c r="O10" s="21">
        <v>48153</v>
      </c>
      <c r="P10" s="21">
        <v>28167</v>
      </c>
      <c r="Q10" s="21">
        <f aca="true" t="shared" si="1" ref="Q10:Q22">PRODUCT(P10,1/O10,100)</f>
        <v>58.49479783191078</v>
      </c>
      <c r="R10" s="22">
        <v>1500</v>
      </c>
      <c r="S10" s="22">
        <v>0</v>
      </c>
      <c r="T10" s="21">
        <f aca="true" t="shared" si="2" ref="T10:T22">PRODUCT(S10,1/R10,100)</f>
        <v>0</v>
      </c>
      <c r="U10" s="22">
        <v>2365</v>
      </c>
      <c r="V10" s="22"/>
      <c r="W10" s="21"/>
      <c r="X10" s="22"/>
      <c r="Y10" s="3"/>
      <c r="Z10" s="3"/>
      <c r="AA10" s="21"/>
      <c r="AB10" s="22"/>
      <c r="AC10" s="22"/>
      <c r="AD10" s="21"/>
      <c r="AE10" s="22"/>
      <c r="AF10" s="22"/>
      <c r="AG10" s="21"/>
    </row>
    <row r="11" spans="1:33" ht="18.75">
      <c r="A11" s="79" t="s">
        <v>279</v>
      </c>
      <c r="B11" s="79"/>
      <c r="C11" s="79"/>
      <c r="D11" s="79"/>
      <c r="E11" s="3">
        <v>10</v>
      </c>
      <c r="F11" s="3"/>
      <c r="G11" s="3"/>
      <c r="H11" s="21"/>
      <c r="I11" s="3"/>
      <c r="J11" s="3"/>
      <c r="K11" s="21"/>
      <c r="L11" s="3">
        <v>16072</v>
      </c>
      <c r="M11" s="3">
        <v>13104</v>
      </c>
      <c r="N11" s="21">
        <f t="shared" si="0"/>
        <v>81.53310104529616</v>
      </c>
      <c r="O11" s="21">
        <v>26807</v>
      </c>
      <c r="P11" s="21">
        <v>21840</v>
      </c>
      <c r="Q11" s="21">
        <f t="shared" si="1"/>
        <v>81.47125750736748</v>
      </c>
      <c r="R11" s="22">
        <v>9000</v>
      </c>
      <c r="S11" s="22">
        <v>7500</v>
      </c>
      <c r="T11" s="21">
        <f t="shared" si="2"/>
        <v>83.33333333333334</v>
      </c>
      <c r="U11" s="22">
        <v>14640</v>
      </c>
      <c r="V11" s="22">
        <v>6683</v>
      </c>
      <c r="W11" s="21">
        <f aca="true" t="shared" si="3" ref="W11:W22">PRODUCT(V11,1/U11,100)</f>
        <v>45.64890710382514</v>
      </c>
      <c r="X11" s="22">
        <v>5175</v>
      </c>
      <c r="Y11" s="3">
        <v>15000</v>
      </c>
      <c r="Z11" s="3">
        <v>10000</v>
      </c>
      <c r="AA11" s="21"/>
      <c r="AB11" s="22">
        <v>120000</v>
      </c>
      <c r="AC11" s="22">
        <v>100000</v>
      </c>
      <c r="AD11" s="21">
        <f>PRODUCT(AC11,1/AB11,100)</f>
        <v>83.33333333333334</v>
      </c>
      <c r="AE11" s="22"/>
      <c r="AF11" s="22"/>
      <c r="AG11" s="21"/>
    </row>
    <row r="12" spans="1:33" ht="18.75">
      <c r="A12" s="79" t="s">
        <v>280</v>
      </c>
      <c r="B12" s="79"/>
      <c r="C12" s="79"/>
      <c r="D12" s="79"/>
      <c r="E12" s="3">
        <v>27</v>
      </c>
      <c r="F12" s="3">
        <v>14267</v>
      </c>
      <c r="G12" s="3">
        <v>1614</v>
      </c>
      <c r="H12" s="21">
        <f>PRODUCT(G12,1/F12,100)</f>
        <v>11.312819793930048</v>
      </c>
      <c r="I12" s="3">
        <v>23430</v>
      </c>
      <c r="J12" s="3">
        <v>1986</v>
      </c>
      <c r="K12" s="21">
        <f aca="true" t="shared" si="4" ref="K12:K21">PRODUCT(J12,1/I12,100)</f>
        <v>8.476312419974393</v>
      </c>
      <c r="L12" s="3">
        <v>41520</v>
      </c>
      <c r="M12" s="3">
        <v>25845</v>
      </c>
      <c r="N12" s="21">
        <f t="shared" si="0"/>
        <v>62.2471098265896</v>
      </c>
      <c r="O12" s="21">
        <v>56625</v>
      </c>
      <c r="P12" s="21">
        <v>33911</v>
      </c>
      <c r="Q12" s="21">
        <f t="shared" si="1"/>
        <v>59.88697571743929</v>
      </c>
      <c r="R12" s="22">
        <v>19500</v>
      </c>
      <c r="S12" s="22">
        <v>12000</v>
      </c>
      <c r="T12" s="21">
        <f t="shared" si="2"/>
        <v>61.53846153846153</v>
      </c>
      <c r="U12" s="22">
        <v>29747</v>
      </c>
      <c r="V12" s="22">
        <v>15145</v>
      </c>
      <c r="W12" s="21">
        <f t="shared" si="3"/>
        <v>50.91269707869701</v>
      </c>
      <c r="X12" s="22">
        <v>4811</v>
      </c>
      <c r="Y12" s="3">
        <v>5000</v>
      </c>
      <c r="Z12" s="3">
        <v>5000</v>
      </c>
      <c r="AA12" s="21"/>
      <c r="AB12" s="22"/>
      <c r="AC12" s="22"/>
      <c r="AD12" s="21"/>
      <c r="AE12" s="22"/>
      <c r="AF12" s="22"/>
      <c r="AG12" s="21"/>
    </row>
    <row r="13" spans="1:33" ht="18.75">
      <c r="A13" s="79" t="s">
        <v>281</v>
      </c>
      <c r="B13" s="79"/>
      <c r="C13" s="79"/>
      <c r="D13" s="79"/>
      <c r="E13" s="3">
        <v>35</v>
      </c>
      <c r="F13" s="3"/>
      <c r="G13" s="3"/>
      <c r="H13" s="21"/>
      <c r="I13" s="3">
        <v>13730</v>
      </c>
      <c r="J13" s="3"/>
      <c r="K13" s="21"/>
      <c r="L13" s="3">
        <v>51648</v>
      </c>
      <c r="M13" s="3">
        <v>41175</v>
      </c>
      <c r="N13" s="21">
        <f t="shared" si="0"/>
        <v>79.72235130111525</v>
      </c>
      <c r="O13" s="21">
        <v>70350</v>
      </c>
      <c r="P13" s="21">
        <v>45790</v>
      </c>
      <c r="Q13" s="21">
        <f t="shared" si="1"/>
        <v>65.08884150675195</v>
      </c>
      <c r="R13" s="22">
        <v>37500</v>
      </c>
      <c r="S13" s="22">
        <v>21750</v>
      </c>
      <c r="T13" s="21">
        <f t="shared" si="2"/>
        <v>57.99999999999999</v>
      </c>
      <c r="U13" s="22">
        <v>47526</v>
      </c>
      <c r="V13" s="22">
        <v>41537</v>
      </c>
      <c r="W13" s="21">
        <f t="shared" si="3"/>
        <v>87.39847662332197</v>
      </c>
      <c r="X13" s="22">
        <v>16996</v>
      </c>
      <c r="Y13" s="3"/>
      <c r="Z13" s="3"/>
      <c r="AA13" s="21"/>
      <c r="AB13" s="22"/>
      <c r="AC13" s="22"/>
      <c r="AD13" s="21"/>
      <c r="AE13" s="22">
        <v>195000</v>
      </c>
      <c r="AF13" s="22">
        <v>195000</v>
      </c>
      <c r="AG13" s="21"/>
    </row>
    <row r="14" spans="1:33" ht="18.75">
      <c r="A14" s="79" t="s">
        <v>282</v>
      </c>
      <c r="B14" s="79"/>
      <c r="C14" s="79"/>
      <c r="D14" s="79"/>
      <c r="E14" s="3">
        <v>3</v>
      </c>
      <c r="F14" s="3"/>
      <c r="G14" s="3"/>
      <c r="H14" s="21"/>
      <c r="I14" s="3"/>
      <c r="J14" s="3"/>
      <c r="K14" s="21"/>
      <c r="L14" s="3">
        <v>4812</v>
      </c>
      <c r="M14" s="3">
        <v>4812</v>
      </c>
      <c r="N14" s="21">
        <f t="shared" si="0"/>
        <v>100</v>
      </c>
      <c r="O14" s="21">
        <v>8020</v>
      </c>
      <c r="P14" s="21">
        <v>8020</v>
      </c>
      <c r="Q14" s="21">
        <f t="shared" si="1"/>
        <v>99.99999999999999</v>
      </c>
      <c r="R14" s="22">
        <v>3000</v>
      </c>
      <c r="S14" s="22">
        <v>3000</v>
      </c>
      <c r="T14" s="21">
        <f t="shared" si="2"/>
        <v>100</v>
      </c>
      <c r="U14" s="22"/>
      <c r="V14" s="22"/>
      <c r="W14" s="21"/>
      <c r="X14" s="22"/>
      <c r="Y14" s="3"/>
      <c r="Z14" s="3"/>
      <c r="AA14" s="21"/>
      <c r="AB14" s="22"/>
      <c r="AC14" s="22"/>
      <c r="AD14" s="21"/>
      <c r="AE14" s="22"/>
      <c r="AF14" s="22"/>
      <c r="AG14" s="21"/>
    </row>
    <row r="15" spans="1:33" ht="18.75">
      <c r="A15" s="79" t="s">
        <v>283</v>
      </c>
      <c r="B15" s="79"/>
      <c r="C15" s="79"/>
      <c r="D15" s="79"/>
      <c r="E15" s="3">
        <v>6</v>
      </c>
      <c r="F15" s="3">
        <v>5313</v>
      </c>
      <c r="G15" s="3"/>
      <c r="H15" s="21"/>
      <c r="I15" s="3">
        <v>8855</v>
      </c>
      <c r="J15" s="3"/>
      <c r="K15" s="21"/>
      <c r="L15" s="3">
        <v>8889</v>
      </c>
      <c r="M15" s="3">
        <v>6258</v>
      </c>
      <c r="N15" s="21">
        <f t="shared" si="0"/>
        <v>70.40161997975025</v>
      </c>
      <c r="O15" s="21">
        <v>12295</v>
      </c>
      <c r="P15" s="21">
        <v>7610</v>
      </c>
      <c r="Q15" s="21">
        <f t="shared" si="1"/>
        <v>61.895079300528664</v>
      </c>
      <c r="R15" s="22">
        <v>4500</v>
      </c>
      <c r="S15" s="22">
        <v>1500</v>
      </c>
      <c r="T15" s="21">
        <f t="shared" si="2"/>
        <v>33.333333333333336</v>
      </c>
      <c r="U15" s="22">
        <v>6324</v>
      </c>
      <c r="V15" s="22">
        <v>2108</v>
      </c>
      <c r="W15" s="21">
        <f t="shared" si="3"/>
        <v>33.33333333333333</v>
      </c>
      <c r="X15" s="22"/>
      <c r="Y15" s="3"/>
      <c r="Z15" s="3"/>
      <c r="AA15" s="21"/>
      <c r="AB15" s="22"/>
      <c r="AC15" s="22"/>
      <c r="AD15" s="21"/>
      <c r="AE15" s="22"/>
      <c r="AF15" s="22"/>
      <c r="AG15" s="21"/>
    </row>
    <row r="16" spans="1:33" ht="18.75">
      <c r="A16" s="79" t="s">
        <v>284</v>
      </c>
      <c r="B16" s="79"/>
      <c r="C16" s="79"/>
      <c r="D16" s="79"/>
      <c r="E16" s="3">
        <v>40</v>
      </c>
      <c r="F16" s="3">
        <v>26508</v>
      </c>
      <c r="G16" s="3">
        <v>1563</v>
      </c>
      <c r="H16" s="21">
        <f>PRODUCT(G16,1/F16,100)</f>
        <v>5.896333182435491</v>
      </c>
      <c r="I16" s="3">
        <v>44180</v>
      </c>
      <c r="J16" s="3">
        <v>2605</v>
      </c>
      <c r="K16" s="21">
        <f t="shared" si="4"/>
        <v>5.896333182435491</v>
      </c>
      <c r="L16" s="3">
        <v>60802</v>
      </c>
      <c r="M16" s="3">
        <v>38803</v>
      </c>
      <c r="N16" s="21">
        <f t="shared" si="0"/>
        <v>63.81862438735568</v>
      </c>
      <c r="O16" s="21">
        <v>100090</v>
      </c>
      <c r="P16" s="21">
        <v>64425</v>
      </c>
      <c r="Q16" s="21">
        <f t="shared" si="1"/>
        <v>64.3670696373264</v>
      </c>
      <c r="R16" s="22">
        <v>30625</v>
      </c>
      <c r="S16" s="22">
        <v>21625</v>
      </c>
      <c r="T16" s="21">
        <f t="shared" si="2"/>
        <v>70.61224489795917</v>
      </c>
      <c r="U16" s="22">
        <v>15066</v>
      </c>
      <c r="V16" s="22">
        <v>6448</v>
      </c>
      <c r="W16" s="21">
        <f t="shared" si="3"/>
        <v>42.79835390946502</v>
      </c>
      <c r="X16" s="22">
        <v>6629</v>
      </c>
      <c r="Y16" s="3">
        <v>10000</v>
      </c>
      <c r="Z16" s="3">
        <v>5000</v>
      </c>
      <c r="AA16" s="21"/>
      <c r="AB16" s="22">
        <v>15000</v>
      </c>
      <c r="AC16" s="22">
        <v>15000</v>
      </c>
      <c r="AD16" s="21">
        <f>PRODUCT(AC16,1/AB16,100)</f>
        <v>100</v>
      </c>
      <c r="AE16" s="22">
        <v>220000</v>
      </c>
      <c r="AF16" s="22">
        <v>220000</v>
      </c>
      <c r="AG16" s="21"/>
    </row>
    <row r="17" spans="1:33" ht="18.75">
      <c r="A17" s="79" t="s">
        <v>285</v>
      </c>
      <c r="B17" s="79"/>
      <c r="C17" s="79"/>
      <c r="D17" s="79"/>
      <c r="E17" s="3">
        <v>12</v>
      </c>
      <c r="F17" s="3">
        <v>2400</v>
      </c>
      <c r="G17" s="3">
        <v>500</v>
      </c>
      <c r="H17" s="21">
        <f>PRODUCT(G17,1/F17,100)</f>
        <v>20.833333333333336</v>
      </c>
      <c r="I17" s="3">
        <v>4000</v>
      </c>
      <c r="J17" s="3">
        <v>0</v>
      </c>
      <c r="K17" s="21">
        <f t="shared" si="4"/>
        <v>0</v>
      </c>
      <c r="L17" s="3">
        <v>16278</v>
      </c>
      <c r="M17" s="3">
        <v>9636</v>
      </c>
      <c r="N17" s="21">
        <f t="shared" si="0"/>
        <v>59.19646148175451</v>
      </c>
      <c r="O17" s="21">
        <v>27130</v>
      </c>
      <c r="P17" s="21">
        <v>16060</v>
      </c>
      <c r="Q17" s="21">
        <f t="shared" si="1"/>
        <v>59.19646148175451</v>
      </c>
      <c r="R17" s="22">
        <v>10500</v>
      </c>
      <c r="S17" s="22">
        <v>9000</v>
      </c>
      <c r="T17" s="21">
        <f t="shared" si="2"/>
        <v>85.71428571428572</v>
      </c>
      <c r="U17" s="22"/>
      <c r="V17" s="22"/>
      <c r="W17" s="21"/>
      <c r="X17" s="22">
        <v>300</v>
      </c>
      <c r="Y17" s="3"/>
      <c r="Z17" s="3"/>
      <c r="AA17" s="21"/>
      <c r="AB17" s="22"/>
      <c r="AC17" s="22"/>
      <c r="AD17" s="21"/>
      <c r="AE17" s="22"/>
      <c r="AF17" s="22"/>
      <c r="AG17" s="21"/>
    </row>
    <row r="18" spans="1:33" ht="18.75">
      <c r="A18" s="79" t="s">
        <v>286</v>
      </c>
      <c r="B18" s="79"/>
      <c r="C18" s="79"/>
      <c r="D18" s="79"/>
      <c r="E18" s="3">
        <v>45</v>
      </c>
      <c r="F18" s="3">
        <v>31796</v>
      </c>
      <c r="G18" s="3">
        <v>8474</v>
      </c>
      <c r="H18" s="21">
        <f>PRODUCT(G18,1/F18,100)</f>
        <v>26.65115108818719</v>
      </c>
      <c r="I18" s="3">
        <v>54830</v>
      </c>
      <c r="J18" s="3">
        <v>2730</v>
      </c>
      <c r="K18" s="21">
        <f t="shared" si="4"/>
        <v>4.979026080612804</v>
      </c>
      <c r="L18" s="3">
        <v>67570</v>
      </c>
      <c r="M18" s="3">
        <v>42191</v>
      </c>
      <c r="N18" s="21">
        <f t="shared" si="0"/>
        <v>62.4404321444428</v>
      </c>
      <c r="O18" s="21">
        <v>98256</v>
      </c>
      <c r="P18" s="21">
        <v>58038</v>
      </c>
      <c r="Q18" s="21">
        <f t="shared" si="1"/>
        <v>59.06814851001466</v>
      </c>
      <c r="R18" s="22">
        <v>37500</v>
      </c>
      <c r="S18" s="22">
        <v>16750</v>
      </c>
      <c r="T18" s="21">
        <f t="shared" si="2"/>
        <v>44.666666666666664</v>
      </c>
      <c r="U18" s="22">
        <v>940</v>
      </c>
      <c r="V18" s="22">
        <v>940</v>
      </c>
      <c r="W18" s="21">
        <f t="shared" si="3"/>
        <v>100</v>
      </c>
      <c r="X18" s="22">
        <v>6844</v>
      </c>
      <c r="Y18" s="3">
        <v>5000</v>
      </c>
      <c r="Z18" s="3">
        <v>5000</v>
      </c>
      <c r="AA18" s="21"/>
      <c r="AB18" s="22"/>
      <c r="AC18" s="22"/>
      <c r="AD18" s="21"/>
      <c r="AE18" s="22"/>
      <c r="AF18" s="22"/>
      <c r="AG18" s="21"/>
    </row>
    <row r="19" spans="1:33" ht="18.75">
      <c r="A19" s="79" t="s">
        <v>287</v>
      </c>
      <c r="B19" s="79"/>
      <c r="C19" s="79"/>
      <c r="D19" s="79"/>
      <c r="E19" s="3">
        <v>16</v>
      </c>
      <c r="F19" s="3">
        <v>4965</v>
      </c>
      <c r="G19" s="3"/>
      <c r="H19" s="21"/>
      <c r="I19" s="3">
        <v>13307</v>
      </c>
      <c r="J19" s="3">
        <v>2425</v>
      </c>
      <c r="K19" s="21">
        <f t="shared" si="4"/>
        <v>18.223491395506127</v>
      </c>
      <c r="L19" s="3">
        <v>22896</v>
      </c>
      <c r="M19" s="3">
        <v>17930</v>
      </c>
      <c r="N19" s="21">
        <f t="shared" si="0"/>
        <v>78.31062194269741</v>
      </c>
      <c r="O19" s="21">
        <v>37492</v>
      </c>
      <c r="P19" s="21">
        <v>29060</v>
      </c>
      <c r="Q19" s="21">
        <f t="shared" si="1"/>
        <v>77.5098687720047</v>
      </c>
      <c r="R19" s="22">
        <v>12000</v>
      </c>
      <c r="S19" s="22">
        <v>7500</v>
      </c>
      <c r="T19" s="21">
        <f t="shared" si="2"/>
        <v>62.5</v>
      </c>
      <c r="U19" s="22"/>
      <c r="V19" s="22"/>
      <c r="W19" s="21"/>
      <c r="X19" s="22">
        <v>23</v>
      </c>
      <c r="Y19" s="3"/>
      <c r="Z19" s="3"/>
      <c r="AA19" s="21"/>
      <c r="AB19" s="22"/>
      <c r="AC19" s="22"/>
      <c r="AD19" s="21"/>
      <c r="AE19" s="22"/>
      <c r="AF19" s="22"/>
      <c r="AG19" s="21"/>
    </row>
    <row r="20" spans="1:33" ht="18.75">
      <c r="A20" s="79" t="s">
        <v>288</v>
      </c>
      <c r="B20" s="79"/>
      <c r="C20" s="79"/>
      <c r="D20" s="79"/>
      <c r="E20" s="3">
        <v>4</v>
      </c>
      <c r="F20" s="3"/>
      <c r="G20" s="3"/>
      <c r="H20" s="21"/>
      <c r="I20" s="3"/>
      <c r="J20" s="3"/>
      <c r="K20" s="21"/>
      <c r="L20" s="3">
        <v>6000</v>
      </c>
      <c r="M20" s="3">
        <v>1500</v>
      </c>
      <c r="N20" s="21">
        <f t="shared" si="0"/>
        <v>25</v>
      </c>
      <c r="O20" s="21">
        <v>8750</v>
      </c>
      <c r="P20" s="21">
        <v>1250</v>
      </c>
      <c r="Q20" s="21">
        <f t="shared" si="1"/>
        <v>14.285714285714285</v>
      </c>
      <c r="R20" s="22">
        <v>3000</v>
      </c>
      <c r="S20" s="22">
        <v>1500</v>
      </c>
      <c r="T20" s="21">
        <f t="shared" si="2"/>
        <v>50</v>
      </c>
      <c r="U20" s="22">
        <v>3104</v>
      </c>
      <c r="V20" s="22">
        <v>689</v>
      </c>
      <c r="W20" s="21">
        <f t="shared" si="3"/>
        <v>22.197164948453608</v>
      </c>
      <c r="X20" s="22">
        <v>680</v>
      </c>
      <c r="Y20" s="3"/>
      <c r="Z20" s="3"/>
      <c r="AA20" s="21"/>
      <c r="AB20" s="22"/>
      <c r="AC20" s="22"/>
      <c r="AD20" s="21"/>
      <c r="AE20" s="22"/>
      <c r="AF20" s="22"/>
      <c r="AG20" s="21"/>
    </row>
    <row r="21" spans="1:33" ht="18.75">
      <c r="A21" s="79" t="s">
        <v>289</v>
      </c>
      <c r="B21" s="79"/>
      <c r="C21" s="79"/>
      <c r="D21" s="79"/>
      <c r="E21" s="3">
        <v>25</v>
      </c>
      <c r="F21" s="3">
        <v>11487</v>
      </c>
      <c r="G21" s="3">
        <v>2487</v>
      </c>
      <c r="H21" s="21">
        <f>PRODUCT(G21,1/F21,100)</f>
        <v>21.65056150430922</v>
      </c>
      <c r="I21" s="3">
        <v>19145</v>
      </c>
      <c r="J21" s="3">
        <v>4145</v>
      </c>
      <c r="K21" s="21">
        <f t="shared" si="4"/>
        <v>21.65056150430922</v>
      </c>
      <c r="L21" s="3">
        <v>37879</v>
      </c>
      <c r="M21" s="3">
        <v>28318</v>
      </c>
      <c r="N21" s="21">
        <f t="shared" si="0"/>
        <v>74.75910134903245</v>
      </c>
      <c r="O21" s="21">
        <v>59770</v>
      </c>
      <c r="P21" s="21">
        <v>45205</v>
      </c>
      <c r="Q21" s="21">
        <f t="shared" si="1"/>
        <v>75.63158775305337</v>
      </c>
      <c r="R21" s="22">
        <v>24000</v>
      </c>
      <c r="S21" s="22">
        <v>12000</v>
      </c>
      <c r="T21" s="21">
        <f t="shared" si="2"/>
        <v>50</v>
      </c>
      <c r="U21" s="22">
        <v>12319</v>
      </c>
      <c r="V21" s="22">
        <v>3975</v>
      </c>
      <c r="W21" s="21">
        <f t="shared" si="3"/>
        <v>32.267229482912576</v>
      </c>
      <c r="X21" s="22">
        <v>1269</v>
      </c>
      <c r="Y21" s="3">
        <v>5000</v>
      </c>
      <c r="Z21" s="3">
        <v>5000</v>
      </c>
      <c r="AA21" s="21"/>
      <c r="AB21" s="22">
        <v>59450</v>
      </c>
      <c r="AC21" s="22">
        <v>59450</v>
      </c>
      <c r="AD21" s="21">
        <f>PRODUCT(AC21,1/AB21,100)</f>
        <v>100</v>
      </c>
      <c r="AE21" s="22"/>
      <c r="AF21" s="22"/>
      <c r="AG21" s="21"/>
    </row>
    <row r="22" spans="1:33" ht="18.75">
      <c r="A22" s="79" t="s">
        <v>290</v>
      </c>
      <c r="B22" s="79"/>
      <c r="C22" s="79"/>
      <c r="D22" s="79"/>
      <c r="E22" s="3">
        <v>10</v>
      </c>
      <c r="F22" s="3"/>
      <c r="G22" s="3"/>
      <c r="H22" s="21"/>
      <c r="I22" s="3"/>
      <c r="J22" s="3"/>
      <c r="K22" s="21"/>
      <c r="L22" s="3">
        <v>15000</v>
      </c>
      <c r="M22" s="3">
        <v>13500</v>
      </c>
      <c r="N22" s="21">
        <f t="shared" si="0"/>
        <v>90</v>
      </c>
      <c r="O22" s="21">
        <v>24000</v>
      </c>
      <c r="P22" s="21">
        <v>21500</v>
      </c>
      <c r="Q22" s="21">
        <f t="shared" si="1"/>
        <v>89.58333333333333</v>
      </c>
      <c r="R22" s="22">
        <v>6000</v>
      </c>
      <c r="S22" s="22">
        <v>1500</v>
      </c>
      <c r="T22" s="21">
        <f t="shared" si="2"/>
        <v>25</v>
      </c>
      <c r="U22" s="22">
        <v>3104</v>
      </c>
      <c r="V22" s="22">
        <v>689</v>
      </c>
      <c r="W22" s="21">
        <f t="shared" si="3"/>
        <v>22.197164948453608</v>
      </c>
      <c r="X22" s="22">
        <v>27</v>
      </c>
      <c r="Y22" s="3"/>
      <c r="Z22" s="3"/>
      <c r="AA22" s="21"/>
      <c r="AB22" s="22"/>
      <c r="AC22" s="22"/>
      <c r="AD22" s="21"/>
      <c r="AE22" s="22"/>
      <c r="AF22" s="22"/>
      <c r="AG22" s="21"/>
    </row>
  </sheetData>
  <sheetProtection/>
  <mergeCells count="31">
    <mergeCell ref="A11:D11"/>
    <mergeCell ref="A12:D12"/>
    <mergeCell ref="A21:D21"/>
    <mergeCell ref="A22:D22"/>
    <mergeCell ref="F5:K5"/>
    <mergeCell ref="F6:H7"/>
    <mergeCell ref="I6:K7"/>
    <mergeCell ref="A19:D19"/>
    <mergeCell ref="A14:D14"/>
    <mergeCell ref="A20:D20"/>
    <mergeCell ref="A9:D9"/>
    <mergeCell ref="A10:D10"/>
    <mergeCell ref="A2:AG2"/>
    <mergeCell ref="A3:AG3"/>
    <mergeCell ref="A17:D17"/>
    <mergeCell ref="A18:D18"/>
    <mergeCell ref="E5:E8"/>
    <mergeCell ref="A5:D8"/>
    <mergeCell ref="A15:D15"/>
    <mergeCell ref="A16:D16"/>
    <mergeCell ref="U6:W7"/>
    <mergeCell ref="A13:D13"/>
    <mergeCell ref="Y5:AG5"/>
    <mergeCell ref="L5:X5"/>
    <mergeCell ref="L6:N7"/>
    <mergeCell ref="R6:T7"/>
    <mergeCell ref="O6:Q7"/>
    <mergeCell ref="X6:X7"/>
    <mergeCell ref="Y6:AA7"/>
    <mergeCell ref="AB6:AD7"/>
    <mergeCell ref="AE6:AG7"/>
  </mergeCells>
  <printOptions/>
  <pageMargins left="0.31496062992125984" right="0.5118110236220472" top="0.35433070866141736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4" sqref="H14"/>
    </sheetView>
  </sheetViews>
  <sheetFormatPr defaultColWidth="15.625" defaultRowHeight="12.75"/>
  <cols>
    <col min="1" max="2" width="15.625" style="0" customWidth="1"/>
    <col min="3" max="3" width="12.25390625" style="0" customWidth="1"/>
    <col min="4" max="4" width="16.00390625" style="0" customWidth="1"/>
    <col min="5" max="5" width="9.75390625" style="0" customWidth="1"/>
  </cols>
  <sheetData>
    <row r="1" spans="1:7" ht="20.25">
      <c r="A1" s="91" t="s">
        <v>381</v>
      </c>
      <c r="B1" s="91"/>
      <c r="C1" s="91"/>
      <c r="D1" s="91"/>
      <c r="E1" s="91"/>
      <c r="F1" s="91"/>
      <c r="G1" s="33"/>
    </row>
    <row r="2" spans="1:7" ht="18.75">
      <c r="A2" s="137" t="s">
        <v>363</v>
      </c>
      <c r="B2" s="137"/>
      <c r="C2" s="137"/>
      <c r="D2" s="137"/>
      <c r="E2" s="137"/>
      <c r="F2" s="137"/>
      <c r="G2" s="34"/>
    </row>
    <row r="3" spans="1:7" ht="18.75">
      <c r="A3" s="137" t="s">
        <v>364</v>
      </c>
      <c r="B3" s="137"/>
      <c r="C3" s="137"/>
      <c r="D3" s="137"/>
      <c r="E3" s="137"/>
      <c r="F3" s="137"/>
      <c r="G3" s="34"/>
    </row>
    <row r="4" spans="1:7" ht="19.5" thickBot="1">
      <c r="A4" s="137" t="s">
        <v>451</v>
      </c>
      <c r="B4" s="137"/>
      <c r="C4" s="137"/>
      <c r="D4" s="137"/>
      <c r="E4" s="137"/>
      <c r="F4" s="137"/>
      <c r="G4" s="5"/>
    </row>
    <row r="5" spans="1:7" ht="18" customHeight="1">
      <c r="A5" s="138" t="s">
        <v>365</v>
      </c>
      <c r="B5" s="139"/>
      <c r="C5" s="139"/>
      <c r="D5" s="139"/>
      <c r="E5" s="139"/>
      <c r="F5" s="35">
        <v>54</v>
      </c>
      <c r="G5" s="5"/>
    </row>
    <row r="6" spans="1:7" ht="18" customHeight="1">
      <c r="A6" s="140" t="s">
        <v>366</v>
      </c>
      <c r="B6" s="79"/>
      <c r="C6" s="79"/>
      <c r="D6" s="79"/>
      <c r="E6" s="79"/>
      <c r="F6" s="36">
        <v>25201</v>
      </c>
      <c r="G6" s="5"/>
    </row>
    <row r="7" spans="1:7" ht="18" customHeight="1">
      <c r="A7" s="140" t="s">
        <v>367</v>
      </c>
      <c r="B7" s="79"/>
      <c r="C7" s="79"/>
      <c r="D7" s="79"/>
      <c r="E7" s="79"/>
      <c r="F7" s="36">
        <v>300</v>
      </c>
      <c r="G7" s="5"/>
    </row>
    <row r="8" spans="1:7" ht="18" customHeight="1">
      <c r="A8" s="134" t="s">
        <v>368</v>
      </c>
      <c r="B8" s="135"/>
      <c r="C8" s="135"/>
      <c r="D8" s="135"/>
      <c r="E8" s="135"/>
      <c r="F8" s="37">
        <f>SUM(F9:F10)</f>
        <v>75603</v>
      </c>
      <c r="G8" s="5"/>
    </row>
    <row r="9" spans="1:7" ht="18" customHeight="1">
      <c r="A9" s="136" t="s">
        <v>369</v>
      </c>
      <c r="B9" s="88"/>
      <c r="C9" s="88"/>
      <c r="D9" s="88"/>
      <c r="E9" s="89"/>
      <c r="F9" s="36">
        <f>PRODUCT(F7,F6,1/100)</f>
        <v>75603</v>
      </c>
      <c r="G9" s="5"/>
    </row>
    <row r="10" spans="1:7" ht="36" customHeight="1">
      <c r="A10" s="136" t="s">
        <v>370</v>
      </c>
      <c r="B10" s="88"/>
      <c r="C10" s="88"/>
      <c r="D10" s="89"/>
      <c r="E10" s="38">
        <v>0</v>
      </c>
      <c r="F10" s="36">
        <v>0</v>
      </c>
      <c r="G10" s="5"/>
    </row>
    <row r="11" spans="1:7" ht="18" customHeight="1">
      <c r="A11" s="134" t="s">
        <v>371</v>
      </c>
      <c r="B11" s="135"/>
      <c r="C11" s="135"/>
      <c r="D11" s="135"/>
      <c r="E11" s="135"/>
      <c r="F11" s="37">
        <f>SUM(F12,F16,F19,F20)</f>
        <v>75603</v>
      </c>
      <c r="G11" s="5"/>
    </row>
    <row r="12" spans="1:7" ht="37.5" customHeight="1">
      <c r="A12" s="136" t="s">
        <v>372</v>
      </c>
      <c r="B12" s="88"/>
      <c r="C12" s="88"/>
      <c r="D12" s="89"/>
      <c r="E12" s="30">
        <f>SUM(E13,E14,E15)</f>
        <v>100</v>
      </c>
      <c r="F12" s="39">
        <f aca="true" t="shared" si="0" ref="F12:F19">PRODUCT(E12,12)</f>
        <v>1200</v>
      </c>
      <c r="G12" s="5"/>
    </row>
    <row r="13" spans="1:7" ht="18" customHeight="1">
      <c r="A13" s="136" t="s">
        <v>373</v>
      </c>
      <c r="B13" s="88"/>
      <c r="C13" s="88"/>
      <c r="D13" s="89"/>
      <c r="E13" s="30">
        <v>50</v>
      </c>
      <c r="F13" s="36">
        <f t="shared" si="0"/>
        <v>600</v>
      </c>
      <c r="G13" s="5"/>
    </row>
    <row r="14" spans="1:7" ht="18" customHeight="1">
      <c r="A14" s="136" t="s">
        <v>514</v>
      </c>
      <c r="B14" s="88"/>
      <c r="C14" s="88"/>
      <c r="D14" s="89"/>
      <c r="E14" s="30">
        <v>50</v>
      </c>
      <c r="F14" s="36">
        <f t="shared" si="0"/>
        <v>600</v>
      </c>
      <c r="G14" s="5"/>
    </row>
    <row r="15" spans="1:7" ht="38.25" customHeight="1">
      <c r="A15" s="136" t="s">
        <v>374</v>
      </c>
      <c r="B15" s="88"/>
      <c r="C15" s="88"/>
      <c r="D15" s="89"/>
      <c r="E15" s="30">
        <v>0</v>
      </c>
      <c r="F15" s="36">
        <v>0</v>
      </c>
      <c r="G15" s="5"/>
    </row>
    <row r="16" spans="1:7" ht="18" customHeight="1">
      <c r="A16" s="136" t="s">
        <v>375</v>
      </c>
      <c r="B16" s="88"/>
      <c r="C16" s="88"/>
      <c r="D16" s="89"/>
      <c r="E16" s="30">
        <v>5485</v>
      </c>
      <c r="F16" s="36">
        <f t="shared" si="0"/>
        <v>65820</v>
      </c>
      <c r="G16" s="5"/>
    </row>
    <row r="17" spans="1:7" ht="18" customHeight="1">
      <c r="A17" s="136" t="s">
        <v>376</v>
      </c>
      <c r="B17" s="88"/>
      <c r="C17" s="88"/>
      <c r="D17" s="89"/>
      <c r="E17" s="30">
        <v>100</v>
      </c>
      <c r="F17" s="36">
        <f t="shared" si="0"/>
        <v>1200</v>
      </c>
      <c r="G17" s="5"/>
    </row>
    <row r="18" spans="1:7" ht="18" customHeight="1">
      <c r="A18" s="136" t="s">
        <v>377</v>
      </c>
      <c r="B18" s="88"/>
      <c r="C18" s="88"/>
      <c r="D18" s="89"/>
      <c r="E18" s="30">
        <v>150</v>
      </c>
      <c r="F18" s="36">
        <f t="shared" si="0"/>
        <v>1800</v>
      </c>
      <c r="G18" s="5"/>
    </row>
    <row r="19" spans="1:7" ht="18" customHeight="1">
      <c r="A19" s="136" t="s">
        <v>378</v>
      </c>
      <c r="B19" s="88"/>
      <c r="C19" s="88"/>
      <c r="D19" s="89"/>
      <c r="E19" s="30">
        <v>200</v>
      </c>
      <c r="F19" s="36">
        <f t="shared" si="0"/>
        <v>2400</v>
      </c>
      <c r="G19" s="5"/>
    </row>
    <row r="20" spans="1:6" ht="18.75">
      <c r="A20" s="141" t="s">
        <v>379</v>
      </c>
      <c r="B20" s="142"/>
      <c r="C20" s="142"/>
      <c r="D20" s="142"/>
      <c r="E20" s="40">
        <v>0</v>
      </c>
      <c r="F20" s="50">
        <v>6183</v>
      </c>
    </row>
    <row r="21" spans="1:6" ht="19.5" thickBot="1">
      <c r="A21" s="143" t="s">
        <v>380</v>
      </c>
      <c r="B21" s="144"/>
      <c r="C21" s="144"/>
      <c r="D21" s="144"/>
      <c r="E21" s="144"/>
      <c r="F21" s="42">
        <v>0</v>
      </c>
    </row>
  </sheetData>
  <sheetProtection/>
  <mergeCells count="21">
    <mergeCell ref="A18:D18"/>
    <mergeCell ref="A9:E9"/>
    <mergeCell ref="A10:D10"/>
    <mergeCell ref="A19:D19"/>
    <mergeCell ref="A20:D20"/>
    <mergeCell ref="A21:E21"/>
    <mergeCell ref="A13:D13"/>
    <mergeCell ref="A14:D14"/>
    <mergeCell ref="A15:D15"/>
    <mergeCell ref="A16:D16"/>
    <mergeCell ref="A17:D17"/>
    <mergeCell ref="A11:E11"/>
    <mergeCell ref="A12:D12"/>
    <mergeCell ref="A1:F1"/>
    <mergeCell ref="A2:F2"/>
    <mergeCell ref="A3:F3"/>
    <mergeCell ref="A4:F4"/>
    <mergeCell ref="A5:E5"/>
    <mergeCell ref="A6:E6"/>
    <mergeCell ref="A7:E7"/>
    <mergeCell ref="A8:E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3">
      <selection activeCell="H33" sqref="H33"/>
    </sheetView>
  </sheetViews>
  <sheetFormatPr defaultColWidth="15.625" defaultRowHeight="12.75"/>
  <cols>
    <col min="1" max="3" width="15.625" style="0" customWidth="1"/>
    <col min="4" max="4" width="19.25390625" style="0" customWidth="1"/>
    <col min="5" max="5" width="9.75390625" style="0" customWidth="1"/>
  </cols>
  <sheetData>
    <row r="1" spans="1:7" ht="20.25">
      <c r="A1" s="91" t="s">
        <v>382</v>
      </c>
      <c r="B1" s="91"/>
      <c r="C1" s="91"/>
      <c r="D1" s="91"/>
      <c r="E1" s="91"/>
      <c r="F1" s="91"/>
      <c r="G1" s="33"/>
    </row>
    <row r="2" spans="1:7" ht="18.75">
      <c r="A2" s="137" t="s">
        <v>383</v>
      </c>
      <c r="B2" s="137"/>
      <c r="C2" s="137"/>
      <c r="D2" s="137"/>
      <c r="E2" s="137"/>
      <c r="F2" s="137"/>
      <c r="G2" s="34"/>
    </row>
    <row r="3" spans="1:7" ht="18.75">
      <c r="A3" s="137" t="s">
        <v>384</v>
      </c>
      <c r="B3" s="137"/>
      <c r="C3" s="137"/>
      <c r="D3" s="137"/>
      <c r="E3" s="137"/>
      <c r="F3" s="137"/>
      <c r="G3" s="34"/>
    </row>
    <row r="4" spans="1:7" ht="19.5" thickBot="1">
      <c r="A4" s="137" t="s">
        <v>453</v>
      </c>
      <c r="B4" s="137"/>
      <c r="C4" s="137"/>
      <c r="D4" s="137"/>
      <c r="E4" s="137"/>
      <c r="F4" s="137"/>
      <c r="G4" s="5"/>
    </row>
    <row r="5" spans="1:7" ht="19.5" thickBot="1">
      <c r="A5" s="145" t="s">
        <v>385</v>
      </c>
      <c r="B5" s="146"/>
      <c r="C5" s="146"/>
      <c r="D5" s="146"/>
      <c r="E5" s="146"/>
      <c r="F5" s="147"/>
      <c r="G5" s="5"/>
    </row>
    <row r="6" spans="1:7" ht="18" customHeight="1">
      <c r="A6" s="138" t="s">
        <v>386</v>
      </c>
      <c r="B6" s="139"/>
      <c r="C6" s="139"/>
      <c r="D6" s="139"/>
      <c r="E6" s="139"/>
      <c r="F6" s="35">
        <v>199</v>
      </c>
      <c r="G6" s="5"/>
    </row>
    <row r="7" spans="1:7" ht="18" customHeight="1">
      <c r="A7" s="140" t="s">
        <v>366</v>
      </c>
      <c r="B7" s="79"/>
      <c r="C7" s="79"/>
      <c r="D7" s="79"/>
      <c r="E7" s="79"/>
      <c r="F7" s="36">
        <v>100839</v>
      </c>
      <c r="G7" s="5"/>
    </row>
    <row r="8" spans="1:7" ht="18" customHeight="1" thickBot="1">
      <c r="A8" s="148" t="s">
        <v>387</v>
      </c>
      <c r="B8" s="149"/>
      <c r="C8" s="149"/>
      <c r="D8" s="149"/>
      <c r="E8" s="149"/>
      <c r="F8" s="43">
        <v>300</v>
      </c>
      <c r="G8" s="5"/>
    </row>
    <row r="9" spans="1:7" ht="18" customHeight="1" thickBot="1">
      <c r="A9" s="150" t="s">
        <v>452</v>
      </c>
      <c r="B9" s="151"/>
      <c r="C9" s="151"/>
      <c r="D9" s="151"/>
      <c r="E9" s="152"/>
      <c r="F9" s="44">
        <v>0</v>
      </c>
      <c r="G9" s="5"/>
    </row>
    <row r="10" spans="1:7" ht="18" customHeight="1">
      <c r="A10" s="153" t="s">
        <v>368</v>
      </c>
      <c r="B10" s="154"/>
      <c r="C10" s="154"/>
      <c r="D10" s="154"/>
      <c r="E10" s="154"/>
      <c r="F10" s="45">
        <f>SUM(F11:F12)</f>
        <v>326718.36</v>
      </c>
      <c r="G10" s="5"/>
    </row>
    <row r="11" spans="1:7" ht="18" customHeight="1">
      <c r="A11" s="140" t="s">
        <v>388</v>
      </c>
      <c r="B11" s="79"/>
      <c r="C11" s="79"/>
      <c r="D11" s="79"/>
      <c r="E11" s="79"/>
      <c r="F11" s="36">
        <f>PRODUCT(F8,F7,1/100)</f>
        <v>302517</v>
      </c>
      <c r="G11" s="5"/>
    </row>
    <row r="12" spans="1:7" ht="36" customHeight="1">
      <c r="A12" s="136" t="s">
        <v>389</v>
      </c>
      <c r="B12" s="88"/>
      <c r="C12" s="88"/>
      <c r="D12" s="89"/>
      <c r="E12" s="38">
        <v>8</v>
      </c>
      <c r="F12" s="53">
        <f>PRODUCT(F11,8,1/100)</f>
        <v>24201.36</v>
      </c>
      <c r="G12" s="5"/>
    </row>
    <row r="13" spans="1:7" ht="18" customHeight="1">
      <c r="A13" s="134" t="s">
        <v>371</v>
      </c>
      <c r="B13" s="135"/>
      <c r="C13" s="135"/>
      <c r="D13" s="135"/>
      <c r="E13" s="135"/>
      <c r="F13" s="37">
        <f>SUM(F14,F18,F19,F20,F21,F22)</f>
        <v>402324</v>
      </c>
      <c r="G13" s="5"/>
    </row>
    <row r="14" spans="1:7" ht="37.5" customHeight="1">
      <c r="A14" s="140" t="s">
        <v>372</v>
      </c>
      <c r="B14" s="79"/>
      <c r="C14" s="79"/>
      <c r="D14" s="87"/>
      <c r="E14" s="30">
        <f>SUM(E15,E16,E17)</f>
        <v>21000</v>
      </c>
      <c r="F14" s="39">
        <f aca="true" t="shared" si="0" ref="F14:F22">PRODUCT(E14,12)</f>
        <v>252000</v>
      </c>
      <c r="G14" s="5"/>
    </row>
    <row r="15" spans="1:7" ht="18" customHeight="1">
      <c r="A15" s="136" t="s">
        <v>373</v>
      </c>
      <c r="B15" s="88"/>
      <c r="C15" s="88"/>
      <c r="D15" s="88"/>
      <c r="E15" s="30">
        <v>10000</v>
      </c>
      <c r="F15" s="36">
        <f t="shared" si="0"/>
        <v>120000</v>
      </c>
      <c r="G15" s="5"/>
    </row>
    <row r="16" spans="1:7" ht="18" customHeight="1">
      <c r="A16" s="136" t="s">
        <v>514</v>
      </c>
      <c r="B16" s="88"/>
      <c r="C16" s="88"/>
      <c r="D16" s="88"/>
      <c r="E16" s="30">
        <v>10000</v>
      </c>
      <c r="F16" s="36">
        <f t="shared" si="0"/>
        <v>120000</v>
      </c>
      <c r="G16" s="5"/>
    </row>
    <row r="17" spans="1:7" ht="18" customHeight="1">
      <c r="A17" s="136" t="s">
        <v>374</v>
      </c>
      <c r="B17" s="88"/>
      <c r="C17" s="88"/>
      <c r="D17" s="88"/>
      <c r="E17" s="30">
        <f>PRODUCT(E15+E16,1/20)</f>
        <v>1000</v>
      </c>
      <c r="F17" s="36">
        <f t="shared" si="0"/>
        <v>12000</v>
      </c>
      <c r="G17" s="5"/>
    </row>
    <row r="18" spans="1:7" ht="18" customHeight="1">
      <c r="A18" s="136" t="s">
        <v>375</v>
      </c>
      <c r="B18" s="88"/>
      <c r="C18" s="88"/>
      <c r="D18" s="88"/>
      <c r="E18" s="30">
        <v>3347</v>
      </c>
      <c r="F18" s="36">
        <f t="shared" si="0"/>
        <v>40164</v>
      </c>
      <c r="G18" s="5"/>
    </row>
    <row r="19" spans="1:7" ht="18" customHeight="1">
      <c r="A19" s="136" t="s">
        <v>376</v>
      </c>
      <c r="B19" s="88"/>
      <c r="C19" s="88"/>
      <c r="D19" s="88"/>
      <c r="E19" s="30">
        <v>1500</v>
      </c>
      <c r="F19" s="36">
        <f t="shared" si="0"/>
        <v>18000</v>
      </c>
      <c r="G19" s="5"/>
    </row>
    <row r="20" spans="1:7" ht="18.75">
      <c r="A20" s="136" t="s">
        <v>377</v>
      </c>
      <c r="B20" s="88"/>
      <c r="C20" s="88"/>
      <c r="D20" s="88"/>
      <c r="E20" s="30">
        <v>180</v>
      </c>
      <c r="F20" s="36">
        <f t="shared" si="0"/>
        <v>2160</v>
      </c>
      <c r="G20" s="5"/>
    </row>
    <row r="21" spans="1:7" ht="18.75">
      <c r="A21" s="136" t="s">
        <v>378</v>
      </c>
      <c r="B21" s="88"/>
      <c r="C21" s="88"/>
      <c r="D21" s="88"/>
      <c r="E21" s="30">
        <v>6500</v>
      </c>
      <c r="F21" s="36">
        <f t="shared" si="0"/>
        <v>78000</v>
      </c>
      <c r="G21" s="5"/>
    </row>
    <row r="22" spans="1:6" ht="18.75">
      <c r="A22" s="141" t="s">
        <v>379</v>
      </c>
      <c r="B22" s="142"/>
      <c r="C22" s="142"/>
      <c r="D22" s="142"/>
      <c r="E22" s="40">
        <v>1000</v>
      </c>
      <c r="F22" s="41">
        <f t="shared" si="0"/>
        <v>12000</v>
      </c>
    </row>
    <row r="23" spans="1:6" ht="19.5" thickBot="1">
      <c r="A23" s="143" t="s">
        <v>380</v>
      </c>
      <c r="B23" s="144"/>
      <c r="C23" s="144"/>
      <c r="D23" s="144"/>
      <c r="E23" s="144"/>
      <c r="F23" s="46">
        <f>SUM(F10,-F13)</f>
        <v>-75605.64000000001</v>
      </c>
    </row>
  </sheetData>
  <sheetProtection/>
  <mergeCells count="23">
    <mergeCell ref="A20:D20"/>
    <mergeCell ref="A21:D21"/>
    <mergeCell ref="A22:D22"/>
    <mergeCell ref="A9:E9"/>
    <mergeCell ref="A10:E10"/>
    <mergeCell ref="A23:E23"/>
    <mergeCell ref="A13:E13"/>
    <mergeCell ref="A14:D14"/>
    <mergeCell ref="A15:D15"/>
    <mergeCell ref="A16:D16"/>
    <mergeCell ref="A17:D17"/>
    <mergeCell ref="A18:D18"/>
    <mergeCell ref="A19:D19"/>
    <mergeCell ref="A11:E11"/>
    <mergeCell ref="A12:D12"/>
    <mergeCell ref="A1:F1"/>
    <mergeCell ref="A2:F2"/>
    <mergeCell ref="A3:F3"/>
    <mergeCell ref="A4:F4"/>
    <mergeCell ref="A5:F5"/>
    <mergeCell ref="A6:E6"/>
    <mergeCell ref="A7:E7"/>
    <mergeCell ref="A8:E8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6">
      <selection activeCell="A46" sqref="A1:IV16384"/>
    </sheetView>
  </sheetViews>
  <sheetFormatPr defaultColWidth="9.00390625" defaultRowHeight="12.75"/>
  <cols>
    <col min="1" max="1" width="25.875" style="0" customWidth="1"/>
    <col min="2" max="2" width="21.125" style="0" customWidth="1"/>
    <col min="5" max="5" width="12.25390625" style="0" customWidth="1"/>
    <col min="6" max="6" width="16.25390625" style="0" customWidth="1"/>
  </cols>
  <sheetData>
    <row r="1" spans="1:6" ht="20.25">
      <c r="A1" s="91" t="s">
        <v>381</v>
      </c>
      <c r="B1" s="91"/>
      <c r="C1" s="91"/>
      <c r="D1" s="91"/>
      <c r="E1" s="91"/>
      <c r="F1" s="91"/>
    </row>
    <row r="2" spans="1:6" ht="18.75">
      <c r="A2" s="137" t="s">
        <v>390</v>
      </c>
      <c r="B2" s="137"/>
      <c r="C2" s="137"/>
      <c r="D2" s="137"/>
      <c r="E2" s="137"/>
      <c r="F2" s="137"/>
    </row>
    <row r="3" spans="1:6" ht="18.75">
      <c r="A3" s="137" t="s">
        <v>391</v>
      </c>
      <c r="B3" s="137"/>
      <c r="C3" s="137"/>
      <c r="D3" s="137"/>
      <c r="E3" s="137"/>
      <c r="F3" s="137"/>
    </row>
    <row r="4" spans="1:6" ht="19.5" thickBot="1">
      <c r="A4" s="137" t="s">
        <v>453</v>
      </c>
      <c r="B4" s="137"/>
      <c r="C4" s="137"/>
      <c r="D4" s="137"/>
      <c r="E4" s="137"/>
      <c r="F4" s="137"/>
    </row>
    <row r="5" spans="1:6" ht="18.75">
      <c r="A5" s="138" t="s">
        <v>392</v>
      </c>
      <c r="B5" s="139"/>
      <c r="C5" s="139"/>
      <c r="D5" s="139"/>
      <c r="E5" s="139"/>
      <c r="F5" s="35">
        <v>253</v>
      </c>
    </row>
    <row r="6" spans="1:6" ht="18.75">
      <c r="A6" s="140" t="s">
        <v>366</v>
      </c>
      <c r="B6" s="79"/>
      <c r="C6" s="79"/>
      <c r="D6" s="79"/>
      <c r="E6" s="79"/>
      <c r="F6" s="36">
        <v>126040</v>
      </c>
    </row>
    <row r="7" spans="1:6" ht="18.75">
      <c r="A7" s="140" t="s">
        <v>393</v>
      </c>
      <c r="B7" s="79"/>
      <c r="C7" s="79"/>
      <c r="D7" s="79"/>
      <c r="E7" s="79"/>
      <c r="F7" s="36">
        <v>500</v>
      </c>
    </row>
    <row r="8" spans="1:6" ht="18.75">
      <c r="A8" s="136" t="s">
        <v>394</v>
      </c>
      <c r="B8" s="88"/>
      <c r="C8" s="88"/>
      <c r="D8" s="88"/>
      <c r="E8" s="89"/>
      <c r="F8" s="36">
        <f>PRODUCT(F6,F7,1/100)</f>
        <v>630200</v>
      </c>
    </row>
    <row r="9" spans="1:6" ht="41.25" customHeight="1" thickBot="1">
      <c r="A9" s="136" t="s">
        <v>395</v>
      </c>
      <c r="B9" s="88"/>
      <c r="C9" s="88"/>
      <c r="D9" s="88"/>
      <c r="E9" s="89"/>
      <c r="F9" s="36">
        <f>SUM(F8,-F12)</f>
        <v>41471</v>
      </c>
    </row>
    <row r="10" spans="1:6" ht="25.5" customHeight="1" thickBot="1">
      <c r="A10" s="150" t="s">
        <v>452</v>
      </c>
      <c r="B10" s="151"/>
      <c r="C10" s="151"/>
      <c r="D10" s="151"/>
      <c r="E10" s="152"/>
      <c r="F10" s="44">
        <v>0</v>
      </c>
    </row>
    <row r="11" spans="1:6" ht="18.75">
      <c r="A11" s="134" t="s">
        <v>368</v>
      </c>
      <c r="B11" s="135"/>
      <c r="C11" s="135"/>
      <c r="D11" s="135"/>
      <c r="E11" s="135"/>
      <c r="F11" s="37">
        <f>SUM(F12,F41)</f>
        <v>633729</v>
      </c>
    </row>
    <row r="12" spans="1:6" ht="19.5">
      <c r="A12" s="155" t="s">
        <v>396</v>
      </c>
      <c r="B12" s="156"/>
      <c r="C12" s="156"/>
      <c r="D12" s="156"/>
      <c r="E12" s="156"/>
      <c r="F12" s="47">
        <f>SUM(F13,F27)</f>
        <v>588729</v>
      </c>
    </row>
    <row r="13" spans="1:6" ht="59.25" customHeight="1">
      <c r="A13" s="136" t="s">
        <v>397</v>
      </c>
      <c r="B13" s="88"/>
      <c r="C13" s="88"/>
      <c r="D13" s="89"/>
      <c r="E13" s="38">
        <f>SUM(E14:E26)</f>
        <v>253</v>
      </c>
      <c r="F13" s="38">
        <f>SUM(F14:F26)</f>
        <v>317446</v>
      </c>
    </row>
    <row r="14" spans="1:6" ht="18.75">
      <c r="A14" s="136" t="s">
        <v>278</v>
      </c>
      <c r="B14" s="88"/>
      <c r="C14" s="88"/>
      <c r="D14" s="89"/>
      <c r="E14" s="38">
        <v>20</v>
      </c>
      <c r="F14" s="36">
        <v>24753</v>
      </c>
    </row>
    <row r="15" spans="1:6" ht="18.75">
      <c r="A15" s="136" t="s">
        <v>279</v>
      </c>
      <c r="B15" s="88"/>
      <c r="C15" s="88"/>
      <c r="D15" s="89"/>
      <c r="E15" s="38">
        <v>10</v>
      </c>
      <c r="F15" s="36">
        <v>13726</v>
      </c>
    </row>
    <row r="16" spans="1:6" ht="18.75">
      <c r="A16" s="136" t="s">
        <v>280</v>
      </c>
      <c r="B16" s="88"/>
      <c r="C16" s="88"/>
      <c r="D16" s="89"/>
      <c r="E16" s="38">
        <v>27</v>
      </c>
      <c r="F16" s="36">
        <v>34326</v>
      </c>
    </row>
    <row r="17" spans="1:6" ht="18.75">
      <c r="A17" s="136" t="s">
        <v>281</v>
      </c>
      <c r="B17" s="88"/>
      <c r="C17" s="88"/>
      <c r="D17" s="89"/>
      <c r="E17" s="38">
        <v>35</v>
      </c>
      <c r="F17" s="36">
        <v>45088</v>
      </c>
    </row>
    <row r="18" spans="1:6" ht="18.75">
      <c r="A18" s="136" t="s">
        <v>282</v>
      </c>
      <c r="B18" s="88"/>
      <c r="C18" s="88"/>
      <c r="D18" s="89"/>
      <c r="E18" s="38">
        <v>3</v>
      </c>
      <c r="F18" s="36">
        <v>4010</v>
      </c>
    </row>
    <row r="19" spans="1:6" ht="18.75">
      <c r="A19" s="136" t="s">
        <v>283</v>
      </c>
      <c r="B19" s="88"/>
      <c r="C19" s="88"/>
      <c r="D19" s="89"/>
      <c r="E19" s="38">
        <v>6</v>
      </c>
      <c r="F19" s="36">
        <v>7648</v>
      </c>
    </row>
    <row r="20" spans="1:6" ht="18.75">
      <c r="A20" s="136" t="s">
        <v>284</v>
      </c>
      <c r="B20" s="88"/>
      <c r="C20" s="88"/>
      <c r="D20" s="89"/>
      <c r="E20" s="38">
        <v>40</v>
      </c>
      <c r="F20" s="36">
        <v>50607</v>
      </c>
    </row>
    <row r="21" spans="1:6" ht="18.75">
      <c r="A21" s="136" t="s">
        <v>285</v>
      </c>
      <c r="B21" s="88"/>
      <c r="C21" s="88"/>
      <c r="D21" s="89"/>
      <c r="E21" s="38">
        <v>12</v>
      </c>
      <c r="F21" s="36">
        <v>13915</v>
      </c>
    </row>
    <row r="22" spans="1:6" ht="18.75">
      <c r="A22" s="136" t="s">
        <v>286</v>
      </c>
      <c r="B22" s="88"/>
      <c r="C22" s="88"/>
      <c r="D22" s="89"/>
      <c r="E22" s="38">
        <v>45</v>
      </c>
      <c r="F22" s="36">
        <v>56316</v>
      </c>
    </row>
    <row r="23" spans="1:6" ht="18.75">
      <c r="A23" s="136" t="s">
        <v>287</v>
      </c>
      <c r="B23" s="88"/>
      <c r="C23" s="88"/>
      <c r="D23" s="89"/>
      <c r="E23" s="38">
        <v>16</v>
      </c>
      <c r="F23" s="36">
        <v>17988</v>
      </c>
    </row>
    <row r="24" spans="1:6" ht="18.75">
      <c r="A24" s="136" t="s">
        <v>288</v>
      </c>
      <c r="B24" s="88"/>
      <c r="C24" s="88"/>
      <c r="D24" s="89"/>
      <c r="E24" s="38">
        <v>4</v>
      </c>
      <c r="F24" s="36">
        <v>5000</v>
      </c>
    </row>
    <row r="25" spans="1:6" ht="18.75">
      <c r="A25" s="136" t="s">
        <v>289</v>
      </c>
      <c r="B25" s="88"/>
      <c r="C25" s="88"/>
      <c r="D25" s="89"/>
      <c r="E25" s="38">
        <v>25</v>
      </c>
      <c r="F25" s="36">
        <v>31569</v>
      </c>
    </row>
    <row r="26" spans="1:6" ht="18.75">
      <c r="A26" s="136" t="s">
        <v>290</v>
      </c>
      <c r="B26" s="88"/>
      <c r="C26" s="88"/>
      <c r="D26" s="88"/>
      <c r="E26" s="38">
        <v>10</v>
      </c>
      <c r="F26" s="36">
        <v>12500</v>
      </c>
    </row>
    <row r="27" spans="1:6" ht="60.75" customHeight="1">
      <c r="A27" s="136" t="s">
        <v>398</v>
      </c>
      <c r="B27" s="88"/>
      <c r="C27" s="88"/>
      <c r="D27" s="89"/>
      <c r="E27" s="38">
        <f>SUM(E28:E40)</f>
        <v>253</v>
      </c>
      <c r="F27" s="38">
        <f>SUM(F28:F40)</f>
        <v>271283</v>
      </c>
    </row>
    <row r="28" spans="1:6" ht="18.75">
      <c r="A28" s="136" t="s">
        <v>278</v>
      </c>
      <c r="B28" s="88"/>
      <c r="C28" s="88"/>
      <c r="D28" s="89"/>
      <c r="E28" s="38">
        <v>20</v>
      </c>
      <c r="F28" s="36">
        <v>23460</v>
      </c>
    </row>
    <row r="29" spans="1:6" ht="18.75">
      <c r="A29" s="136" t="s">
        <v>279</v>
      </c>
      <c r="B29" s="88"/>
      <c r="C29" s="88"/>
      <c r="D29" s="89"/>
      <c r="E29" s="38">
        <v>10</v>
      </c>
      <c r="F29" s="36">
        <v>13727</v>
      </c>
    </row>
    <row r="30" spans="1:6" ht="18.75">
      <c r="A30" s="136" t="s">
        <v>280</v>
      </c>
      <c r="B30" s="88"/>
      <c r="C30" s="88"/>
      <c r="D30" s="89"/>
      <c r="E30" s="38">
        <v>27</v>
      </c>
      <c r="F30" s="36">
        <v>22565</v>
      </c>
    </row>
    <row r="31" spans="1:6" ht="18.75">
      <c r="A31" s="136" t="s">
        <v>281</v>
      </c>
      <c r="B31" s="88"/>
      <c r="C31" s="88"/>
      <c r="D31" s="89"/>
      <c r="E31" s="38">
        <v>35</v>
      </c>
      <c r="F31" s="36">
        <v>27747</v>
      </c>
    </row>
    <row r="32" spans="1:6" ht="18.75">
      <c r="A32" s="136" t="s">
        <v>282</v>
      </c>
      <c r="B32" s="88"/>
      <c r="C32" s="88"/>
      <c r="D32" s="89"/>
      <c r="E32" s="38">
        <v>3</v>
      </c>
      <c r="F32" s="36">
        <v>4010</v>
      </c>
    </row>
    <row r="33" spans="1:6" ht="18.75">
      <c r="A33" s="136" t="s">
        <v>283</v>
      </c>
      <c r="B33" s="88"/>
      <c r="C33" s="88"/>
      <c r="D33" s="89"/>
      <c r="E33" s="38">
        <v>6</v>
      </c>
      <c r="F33" s="36">
        <v>4827</v>
      </c>
    </row>
    <row r="34" spans="1:6" ht="18.75">
      <c r="A34" s="136" t="s">
        <v>284</v>
      </c>
      <c r="B34" s="88"/>
      <c r="C34" s="88"/>
      <c r="D34" s="89"/>
      <c r="E34" s="38">
        <v>40</v>
      </c>
      <c r="F34" s="36">
        <v>50607</v>
      </c>
    </row>
    <row r="35" spans="1:6" ht="18.75">
      <c r="A35" s="136" t="s">
        <v>285</v>
      </c>
      <c r="B35" s="88"/>
      <c r="C35" s="88"/>
      <c r="D35" s="89"/>
      <c r="E35" s="38">
        <v>12</v>
      </c>
      <c r="F35" s="36">
        <v>13915</v>
      </c>
    </row>
    <row r="36" spans="1:6" ht="18.75">
      <c r="A36" s="136" t="s">
        <v>286</v>
      </c>
      <c r="B36" s="88"/>
      <c r="C36" s="88"/>
      <c r="D36" s="89"/>
      <c r="E36" s="38">
        <v>45</v>
      </c>
      <c r="F36" s="36">
        <v>44375</v>
      </c>
    </row>
    <row r="37" spans="1:6" ht="18.75">
      <c r="A37" s="136" t="s">
        <v>287</v>
      </c>
      <c r="B37" s="88"/>
      <c r="C37" s="88"/>
      <c r="D37" s="89"/>
      <c r="E37" s="38">
        <v>16</v>
      </c>
      <c r="F37" s="36">
        <v>16984</v>
      </c>
    </row>
    <row r="38" spans="1:6" ht="18.75">
      <c r="A38" s="136" t="s">
        <v>288</v>
      </c>
      <c r="B38" s="88"/>
      <c r="C38" s="88"/>
      <c r="D38" s="89"/>
      <c r="E38" s="38">
        <v>4</v>
      </c>
      <c r="F38" s="36">
        <v>5000</v>
      </c>
    </row>
    <row r="39" spans="1:6" ht="18.75">
      <c r="A39" s="136" t="s">
        <v>289</v>
      </c>
      <c r="B39" s="88"/>
      <c r="C39" s="88"/>
      <c r="D39" s="89"/>
      <c r="E39" s="38">
        <v>25</v>
      </c>
      <c r="F39" s="36">
        <v>31566</v>
      </c>
    </row>
    <row r="40" spans="1:6" ht="18.75">
      <c r="A40" s="136" t="s">
        <v>290</v>
      </c>
      <c r="B40" s="88"/>
      <c r="C40" s="88"/>
      <c r="D40" s="88"/>
      <c r="E40" s="38">
        <v>10</v>
      </c>
      <c r="F40" s="36">
        <v>12500</v>
      </c>
    </row>
    <row r="41" spans="1:6" ht="19.5">
      <c r="A41" s="157" t="s">
        <v>399</v>
      </c>
      <c r="B41" s="158"/>
      <c r="C41" s="158"/>
      <c r="D41" s="159"/>
      <c r="E41" s="48"/>
      <c r="F41" s="47">
        <v>45000</v>
      </c>
    </row>
    <row r="42" spans="1:6" ht="49.5" customHeight="1">
      <c r="A42" s="134" t="s">
        <v>400</v>
      </c>
      <c r="B42" s="135"/>
      <c r="C42" s="135"/>
      <c r="D42" s="135"/>
      <c r="E42" s="135"/>
      <c r="F42" s="37">
        <f>SUM(F43,F46,F52)</f>
        <v>414933</v>
      </c>
    </row>
    <row r="43" spans="1:6" ht="19.5">
      <c r="A43" s="157" t="s">
        <v>401</v>
      </c>
      <c r="B43" s="158"/>
      <c r="C43" s="158"/>
      <c r="D43" s="159"/>
      <c r="E43" s="30"/>
      <c r="F43" s="49">
        <f>SUM(F44,F45)</f>
        <v>125000</v>
      </c>
    </row>
    <row r="44" spans="1:6" ht="18.75">
      <c r="A44" s="136" t="s">
        <v>402</v>
      </c>
      <c r="B44" s="88"/>
      <c r="C44" s="88"/>
      <c r="D44" s="89"/>
      <c r="E44" s="30"/>
      <c r="F44" s="39">
        <v>100000</v>
      </c>
    </row>
    <row r="45" spans="1:6" ht="18.75">
      <c r="A45" s="136" t="s">
        <v>403</v>
      </c>
      <c r="B45" s="88"/>
      <c r="C45" s="88"/>
      <c r="D45" s="88"/>
      <c r="E45" s="30"/>
      <c r="F45" s="39">
        <v>25000</v>
      </c>
    </row>
    <row r="46" spans="1:6" ht="19.5">
      <c r="A46" s="157" t="s">
        <v>404</v>
      </c>
      <c r="B46" s="158"/>
      <c r="C46" s="158"/>
      <c r="D46" s="159"/>
      <c r="E46" s="30"/>
      <c r="F46" s="49">
        <f>SUM(F47:F51)</f>
        <v>80000</v>
      </c>
    </row>
    <row r="47" spans="1:6" ht="18.75">
      <c r="A47" s="136" t="s">
        <v>405</v>
      </c>
      <c r="B47" s="88"/>
      <c r="C47" s="88"/>
      <c r="D47" s="89"/>
      <c r="E47" s="30"/>
      <c r="F47" s="36">
        <v>80000</v>
      </c>
    </row>
    <row r="48" spans="1:6" ht="18.75">
      <c r="A48" s="136" t="s">
        <v>406</v>
      </c>
      <c r="B48" s="88"/>
      <c r="C48" s="88"/>
      <c r="D48" s="88"/>
      <c r="E48" s="30"/>
      <c r="F48" s="36">
        <v>0</v>
      </c>
    </row>
    <row r="49" spans="1:6" ht="18.75">
      <c r="A49" s="136" t="s">
        <v>407</v>
      </c>
      <c r="B49" s="88"/>
      <c r="C49" s="88"/>
      <c r="D49" s="88"/>
      <c r="E49" s="30"/>
      <c r="F49" s="36">
        <v>0</v>
      </c>
    </row>
    <row r="50" spans="1:6" ht="18.75">
      <c r="A50" s="136" t="s">
        <v>408</v>
      </c>
      <c r="B50" s="88"/>
      <c r="C50" s="88"/>
      <c r="D50" s="88"/>
      <c r="E50" s="30"/>
      <c r="F50" s="36">
        <v>0</v>
      </c>
    </row>
    <row r="51" spans="1:6" ht="18.75">
      <c r="A51" s="136" t="s">
        <v>409</v>
      </c>
      <c r="B51" s="88"/>
      <c r="C51" s="88"/>
      <c r="D51" s="89"/>
      <c r="E51" s="30"/>
      <c r="F51" s="36">
        <v>0</v>
      </c>
    </row>
    <row r="52" spans="1:6" ht="19.5">
      <c r="A52" s="157" t="s">
        <v>410</v>
      </c>
      <c r="B52" s="158"/>
      <c r="C52" s="158"/>
      <c r="D52" s="158"/>
      <c r="E52" s="30"/>
      <c r="F52" s="47">
        <f>SUM(F53:F60)</f>
        <v>209933</v>
      </c>
    </row>
    <row r="53" spans="1:6" ht="18.75">
      <c r="A53" s="136" t="s">
        <v>411</v>
      </c>
      <c r="B53" s="88"/>
      <c r="C53" s="88"/>
      <c r="D53" s="89"/>
      <c r="E53" s="30"/>
      <c r="F53" s="36">
        <v>109933</v>
      </c>
    </row>
    <row r="54" spans="1:6" ht="18.75">
      <c r="A54" s="136" t="s">
        <v>412</v>
      </c>
      <c r="B54" s="88"/>
      <c r="C54" s="88"/>
      <c r="D54" s="89"/>
      <c r="E54" s="30"/>
      <c r="F54" s="36">
        <v>0</v>
      </c>
    </row>
    <row r="55" spans="1:6" ht="18.75">
      <c r="A55" s="136" t="s">
        <v>413</v>
      </c>
      <c r="B55" s="88"/>
      <c r="C55" s="88"/>
      <c r="D55" s="89"/>
      <c r="E55" s="30"/>
      <c r="F55" s="36">
        <v>0</v>
      </c>
    </row>
    <row r="56" spans="1:6" ht="18.75">
      <c r="A56" s="136" t="s">
        <v>414</v>
      </c>
      <c r="B56" s="88"/>
      <c r="C56" s="88"/>
      <c r="D56" s="89"/>
      <c r="E56" s="30"/>
      <c r="F56" s="36">
        <v>100000</v>
      </c>
    </row>
    <row r="57" spans="1:6" ht="18.75">
      <c r="A57" s="136" t="s">
        <v>415</v>
      </c>
      <c r="B57" s="88"/>
      <c r="C57" s="88"/>
      <c r="D57" s="89"/>
      <c r="E57" s="30"/>
      <c r="F57" s="36">
        <v>0</v>
      </c>
    </row>
    <row r="58" spans="1:6" ht="18.75">
      <c r="A58" s="136" t="s">
        <v>416</v>
      </c>
      <c r="B58" s="88"/>
      <c r="C58" s="88"/>
      <c r="D58" s="89"/>
      <c r="E58" s="30"/>
      <c r="F58" s="36">
        <v>0</v>
      </c>
    </row>
    <row r="59" spans="1:6" ht="18.75">
      <c r="A59" s="136" t="s">
        <v>417</v>
      </c>
      <c r="B59" s="88"/>
      <c r="C59" s="88"/>
      <c r="D59" s="89"/>
      <c r="E59" s="30"/>
      <c r="F59" s="36">
        <v>0</v>
      </c>
    </row>
    <row r="60" spans="1:6" ht="18.75">
      <c r="A60" s="136" t="s">
        <v>418</v>
      </c>
      <c r="B60" s="88"/>
      <c r="C60" s="88"/>
      <c r="D60" s="89"/>
      <c r="E60" s="30"/>
      <c r="F60" s="36">
        <v>0</v>
      </c>
    </row>
    <row r="61" spans="1:6" ht="18.75">
      <c r="A61" s="160" t="s">
        <v>419</v>
      </c>
      <c r="B61" s="161"/>
      <c r="C61" s="161"/>
      <c r="D61" s="161"/>
      <c r="E61" s="40">
        <v>18233</v>
      </c>
      <c r="F61" s="50">
        <f>PRODUCT(E61,12)</f>
        <v>218796</v>
      </c>
    </row>
    <row r="62" spans="1:6" ht="19.5" thickBot="1">
      <c r="A62" s="143" t="s">
        <v>380</v>
      </c>
      <c r="B62" s="144"/>
      <c r="C62" s="144"/>
      <c r="D62" s="144"/>
      <c r="E62" s="144"/>
      <c r="F62" s="42">
        <f>SUM(F11,-F42,-F61)</f>
        <v>0</v>
      </c>
    </row>
  </sheetData>
  <sheetProtection/>
  <mergeCells count="62">
    <mergeCell ref="A51:D51"/>
    <mergeCell ref="A52:D52"/>
    <mergeCell ref="A61:D61"/>
    <mergeCell ref="A62:E62"/>
    <mergeCell ref="A55:D55"/>
    <mergeCell ref="A56:D56"/>
    <mergeCell ref="A57:D57"/>
    <mergeCell ref="A58:D58"/>
    <mergeCell ref="A59:D59"/>
    <mergeCell ref="A60:D60"/>
    <mergeCell ref="A53:D53"/>
    <mergeCell ref="A54:D54"/>
    <mergeCell ref="A43:D43"/>
    <mergeCell ref="A44:D44"/>
    <mergeCell ref="A45:D45"/>
    <mergeCell ref="A46:D46"/>
    <mergeCell ref="A47:D47"/>
    <mergeCell ref="A48:D48"/>
    <mergeCell ref="A49:D49"/>
    <mergeCell ref="A50:D50"/>
    <mergeCell ref="A35:D35"/>
    <mergeCell ref="A36:D36"/>
    <mergeCell ref="A37:D37"/>
    <mergeCell ref="A38:D38"/>
    <mergeCell ref="A39:D39"/>
    <mergeCell ref="A40:D40"/>
    <mergeCell ref="A25:D25"/>
    <mergeCell ref="A26:D26"/>
    <mergeCell ref="A27:D27"/>
    <mergeCell ref="A28:D28"/>
    <mergeCell ref="A41:D41"/>
    <mergeCell ref="A42:E42"/>
    <mergeCell ref="A31:D31"/>
    <mergeCell ref="A32:D32"/>
    <mergeCell ref="A33:D33"/>
    <mergeCell ref="A34:D34"/>
    <mergeCell ref="A15:D15"/>
    <mergeCell ref="A16:D16"/>
    <mergeCell ref="A29:D29"/>
    <mergeCell ref="A30:D30"/>
    <mergeCell ref="A19:D19"/>
    <mergeCell ref="A20:D20"/>
    <mergeCell ref="A21:D21"/>
    <mergeCell ref="A22:D22"/>
    <mergeCell ref="A23:D23"/>
    <mergeCell ref="A24:D24"/>
    <mergeCell ref="A17:D17"/>
    <mergeCell ref="A18:D18"/>
    <mergeCell ref="A7:E7"/>
    <mergeCell ref="A8:E8"/>
    <mergeCell ref="A9:E9"/>
    <mergeCell ref="A10:E10"/>
    <mergeCell ref="A11:E11"/>
    <mergeCell ref="A12:E12"/>
    <mergeCell ref="A13:D13"/>
    <mergeCell ref="A14:D14"/>
    <mergeCell ref="A5:E5"/>
    <mergeCell ref="A6:E6"/>
    <mergeCell ref="A1:F1"/>
    <mergeCell ref="A2:F2"/>
    <mergeCell ref="A3:F3"/>
    <mergeCell ref="A4:F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5.875" style="0" customWidth="1"/>
    <col min="2" max="2" width="21.125" style="0" customWidth="1"/>
    <col min="5" max="5" width="12.25390625" style="0" customWidth="1"/>
    <col min="6" max="6" width="16.25390625" style="0" customWidth="1"/>
  </cols>
  <sheetData>
    <row r="1" spans="1:6" ht="20.25">
      <c r="A1" s="91" t="s">
        <v>535</v>
      </c>
      <c r="B1" s="91"/>
      <c r="C1" s="91"/>
      <c r="D1" s="91"/>
      <c r="E1" s="91"/>
      <c r="F1" s="91"/>
    </row>
    <row r="2" spans="1:6" ht="18.75">
      <c r="A2" s="137" t="s">
        <v>390</v>
      </c>
      <c r="B2" s="137"/>
      <c r="C2" s="137"/>
      <c r="D2" s="137"/>
      <c r="E2" s="137"/>
      <c r="F2" s="137"/>
    </row>
    <row r="3" spans="1:6" ht="18.75">
      <c r="A3" s="137" t="s">
        <v>391</v>
      </c>
      <c r="B3" s="137"/>
      <c r="C3" s="137"/>
      <c r="D3" s="137"/>
      <c r="E3" s="137"/>
      <c r="F3" s="137"/>
    </row>
    <row r="4" spans="1:6" ht="19.5" thickBot="1">
      <c r="A4" s="137" t="s">
        <v>453</v>
      </c>
      <c r="B4" s="137"/>
      <c r="C4" s="137"/>
      <c r="D4" s="137"/>
      <c r="E4" s="137"/>
      <c r="F4" s="137"/>
    </row>
    <row r="5" spans="1:6" ht="18.75">
      <c r="A5" s="138" t="s">
        <v>392</v>
      </c>
      <c r="B5" s="139"/>
      <c r="C5" s="139"/>
      <c r="D5" s="139"/>
      <c r="E5" s="139"/>
      <c r="F5" s="35">
        <v>253</v>
      </c>
    </row>
    <row r="6" spans="1:6" ht="18.75">
      <c r="A6" s="140" t="s">
        <v>366</v>
      </c>
      <c r="B6" s="79"/>
      <c r="C6" s="79"/>
      <c r="D6" s="79"/>
      <c r="E6" s="79"/>
      <c r="F6" s="36">
        <v>126040</v>
      </c>
    </row>
    <row r="7" spans="1:6" ht="18.75">
      <c r="A7" s="140" t="s">
        <v>393</v>
      </c>
      <c r="B7" s="79"/>
      <c r="C7" s="79"/>
      <c r="D7" s="79"/>
      <c r="E7" s="79"/>
      <c r="F7" s="36">
        <v>500</v>
      </c>
    </row>
    <row r="8" spans="1:6" ht="18.75">
      <c r="A8" s="136" t="s">
        <v>394</v>
      </c>
      <c r="B8" s="88"/>
      <c r="C8" s="88"/>
      <c r="D8" s="88"/>
      <c r="E8" s="89"/>
      <c r="F8" s="36">
        <f>PRODUCT(F6,F7,1/100)</f>
        <v>630200</v>
      </c>
    </row>
    <row r="9" spans="1:6" ht="41.25" customHeight="1" thickBot="1">
      <c r="A9" s="136" t="s">
        <v>395</v>
      </c>
      <c r="B9" s="88"/>
      <c r="C9" s="88"/>
      <c r="D9" s="88"/>
      <c r="E9" s="89"/>
      <c r="F9" s="36">
        <v>-41471</v>
      </c>
    </row>
    <row r="10" spans="1:6" ht="25.5" customHeight="1" thickBot="1">
      <c r="A10" s="150" t="s">
        <v>452</v>
      </c>
      <c r="B10" s="151"/>
      <c r="C10" s="151"/>
      <c r="D10" s="151"/>
      <c r="E10" s="152"/>
      <c r="F10" s="44">
        <v>0</v>
      </c>
    </row>
    <row r="11" spans="1:6" ht="18.75">
      <c r="A11" s="134" t="s">
        <v>368</v>
      </c>
      <c r="B11" s="135"/>
      <c r="C11" s="135"/>
      <c r="D11" s="135"/>
      <c r="E11" s="135"/>
      <c r="F11" s="37">
        <f>SUM(F12,F41)</f>
        <v>588729</v>
      </c>
    </row>
    <row r="12" spans="1:6" ht="19.5">
      <c r="A12" s="155" t="s">
        <v>396</v>
      </c>
      <c r="B12" s="156"/>
      <c r="C12" s="156"/>
      <c r="D12" s="156"/>
      <c r="E12" s="156"/>
      <c r="F12" s="47">
        <f>SUM(F13,F27)</f>
        <v>588729</v>
      </c>
    </row>
    <row r="13" spans="1:6" ht="59.25" customHeight="1">
      <c r="A13" s="136" t="s">
        <v>397</v>
      </c>
      <c r="B13" s="88"/>
      <c r="C13" s="88"/>
      <c r="D13" s="89"/>
      <c r="E13" s="38">
        <f>SUM(E14:E26)</f>
        <v>253</v>
      </c>
      <c r="F13" s="38">
        <f>SUM(F14:F26)</f>
        <v>317446</v>
      </c>
    </row>
    <row r="14" spans="1:6" ht="18.75">
      <c r="A14" s="136" t="s">
        <v>278</v>
      </c>
      <c r="B14" s="88"/>
      <c r="C14" s="88"/>
      <c r="D14" s="89"/>
      <c r="E14" s="38">
        <v>20</v>
      </c>
      <c r="F14" s="36">
        <v>24753</v>
      </c>
    </row>
    <row r="15" spans="1:6" ht="18.75">
      <c r="A15" s="136" t="s">
        <v>279</v>
      </c>
      <c r="B15" s="88"/>
      <c r="C15" s="88"/>
      <c r="D15" s="89"/>
      <c r="E15" s="38">
        <v>10</v>
      </c>
      <c r="F15" s="36">
        <v>13726</v>
      </c>
    </row>
    <row r="16" spans="1:6" ht="18.75">
      <c r="A16" s="136" t="s">
        <v>280</v>
      </c>
      <c r="B16" s="88"/>
      <c r="C16" s="88"/>
      <c r="D16" s="89"/>
      <c r="E16" s="38">
        <v>27</v>
      </c>
      <c r="F16" s="36">
        <v>34326</v>
      </c>
    </row>
    <row r="17" spans="1:6" ht="18.75">
      <c r="A17" s="136" t="s">
        <v>281</v>
      </c>
      <c r="B17" s="88"/>
      <c r="C17" s="88"/>
      <c r="D17" s="89"/>
      <c r="E17" s="38">
        <v>35</v>
      </c>
      <c r="F17" s="36">
        <v>45088</v>
      </c>
    </row>
    <row r="18" spans="1:6" ht="18.75">
      <c r="A18" s="136" t="s">
        <v>282</v>
      </c>
      <c r="B18" s="88"/>
      <c r="C18" s="88"/>
      <c r="D18" s="89"/>
      <c r="E18" s="38">
        <v>3</v>
      </c>
      <c r="F18" s="36">
        <v>4010</v>
      </c>
    </row>
    <row r="19" spans="1:6" ht="18.75">
      <c r="A19" s="136" t="s">
        <v>283</v>
      </c>
      <c r="B19" s="88"/>
      <c r="C19" s="88"/>
      <c r="D19" s="89"/>
      <c r="E19" s="38">
        <v>6</v>
      </c>
      <c r="F19" s="36">
        <v>7648</v>
      </c>
    </row>
    <row r="20" spans="1:6" ht="18.75">
      <c r="A20" s="136" t="s">
        <v>284</v>
      </c>
      <c r="B20" s="88"/>
      <c r="C20" s="88"/>
      <c r="D20" s="89"/>
      <c r="E20" s="38">
        <v>40</v>
      </c>
      <c r="F20" s="36">
        <v>50607</v>
      </c>
    </row>
    <row r="21" spans="1:6" ht="18.75">
      <c r="A21" s="136" t="s">
        <v>285</v>
      </c>
      <c r="B21" s="88"/>
      <c r="C21" s="88"/>
      <c r="D21" s="89"/>
      <c r="E21" s="38">
        <v>12</v>
      </c>
      <c r="F21" s="36">
        <v>13915</v>
      </c>
    </row>
    <row r="22" spans="1:6" ht="18.75">
      <c r="A22" s="136" t="s">
        <v>286</v>
      </c>
      <c r="B22" s="88"/>
      <c r="C22" s="88"/>
      <c r="D22" s="89"/>
      <c r="E22" s="38">
        <v>45</v>
      </c>
      <c r="F22" s="36">
        <v>56316</v>
      </c>
    </row>
    <row r="23" spans="1:6" ht="18.75">
      <c r="A23" s="136" t="s">
        <v>287</v>
      </c>
      <c r="B23" s="88"/>
      <c r="C23" s="88"/>
      <c r="D23" s="89"/>
      <c r="E23" s="38">
        <v>16</v>
      </c>
      <c r="F23" s="36">
        <v>17988</v>
      </c>
    </row>
    <row r="24" spans="1:6" ht="18.75">
      <c r="A24" s="136" t="s">
        <v>288</v>
      </c>
      <c r="B24" s="88"/>
      <c r="C24" s="88"/>
      <c r="D24" s="89"/>
      <c r="E24" s="38">
        <v>4</v>
      </c>
      <c r="F24" s="36">
        <v>5000</v>
      </c>
    </row>
    <row r="25" spans="1:6" ht="18.75">
      <c r="A25" s="136" t="s">
        <v>289</v>
      </c>
      <c r="B25" s="88"/>
      <c r="C25" s="88"/>
      <c r="D25" s="89"/>
      <c r="E25" s="38">
        <v>25</v>
      </c>
      <c r="F25" s="36">
        <v>31569</v>
      </c>
    </row>
    <row r="26" spans="1:6" ht="18.75">
      <c r="A26" s="136" t="s">
        <v>290</v>
      </c>
      <c r="B26" s="88"/>
      <c r="C26" s="88"/>
      <c r="D26" s="88"/>
      <c r="E26" s="38">
        <v>10</v>
      </c>
      <c r="F26" s="36">
        <v>12500</v>
      </c>
    </row>
    <row r="27" spans="1:6" ht="60.75" customHeight="1">
      <c r="A27" s="136" t="s">
        <v>398</v>
      </c>
      <c r="B27" s="88"/>
      <c r="C27" s="88"/>
      <c r="D27" s="89"/>
      <c r="E27" s="38">
        <f>SUM(E28:E40)</f>
        <v>253</v>
      </c>
      <c r="F27" s="38">
        <f>SUM(F28:F40)</f>
        <v>271283</v>
      </c>
    </row>
    <row r="28" spans="1:6" ht="18.75">
      <c r="A28" s="136" t="s">
        <v>278</v>
      </c>
      <c r="B28" s="88"/>
      <c r="C28" s="88"/>
      <c r="D28" s="89"/>
      <c r="E28" s="38">
        <v>20</v>
      </c>
      <c r="F28" s="36">
        <v>23460</v>
      </c>
    </row>
    <row r="29" spans="1:6" ht="18.75">
      <c r="A29" s="136" t="s">
        <v>279</v>
      </c>
      <c r="B29" s="88"/>
      <c r="C29" s="88"/>
      <c r="D29" s="89"/>
      <c r="E29" s="38">
        <v>10</v>
      </c>
      <c r="F29" s="36">
        <v>13727</v>
      </c>
    </row>
    <row r="30" spans="1:6" ht="18.75">
      <c r="A30" s="136" t="s">
        <v>280</v>
      </c>
      <c r="B30" s="88"/>
      <c r="C30" s="88"/>
      <c r="D30" s="89"/>
      <c r="E30" s="38">
        <v>27</v>
      </c>
      <c r="F30" s="36">
        <v>22565</v>
      </c>
    </row>
    <row r="31" spans="1:6" ht="18.75">
      <c r="A31" s="136" t="s">
        <v>281</v>
      </c>
      <c r="B31" s="88"/>
      <c r="C31" s="88"/>
      <c r="D31" s="89"/>
      <c r="E31" s="38">
        <v>35</v>
      </c>
      <c r="F31" s="36">
        <v>27747</v>
      </c>
    </row>
    <row r="32" spans="1:6" ht="18.75">
      <c r="A32" s="136" t="s">
        <v>282</v>
      </c>
      <c r="B32" s="88"/>
      <c r="C32" s="88"/>
      <c r="D32" s="89"/>
      <c r="E32" s="38">
        <v>3</v>
      </c>
      <c r="F32" s="36">
        <v>4010</v>
      </c>
    </row>
    <row r="33" spans="1:6" ht="18.75">
      <c r="A33" s="136" t="s">
        <v>283</v>
      </c>
      <c r="B33" s="88"/>
      <c r="C33" s="88"/>
      <c r="D33" s="89"/>
      <c r="E33" s="38">
        <v>6</v>
      </c>
      <c r="F33" s="36">
        <v>4827</v>
      </c>
    </row>
    <row r="34" spans="1:6" ht="18.75">
      <c r="A34" s="136" t="s">
        <v>284</v>
      </c>
      <c r="B34" s="88"/>
      <c r="C34" s="88"/>
      <c r="D34" s="89"/>
      <c r="E34" s="38">
        <v>40</v>
      </c>
      <c r="F34" s="36">
        <v>50607</v>
      </c>
    </row>
    <row r="35" spans="1:6" ht="18.75">
      <c r="A35" s="136" t="s">
        <v>285</v>
      </c>
      <c r="B35" s="88"/>
      <c r="C35" s="88"/>
      <c r="D35" s="89"/>
      <c r="E35" s="38">
        <v>12</v>
      </c>
      <c r="F35" s="36">
        <v>13915</v>
      </c>
    </row>
    <row r="36" spans="1:6" ht="18.75">
      <c r="A36" s="136" t="s">
        <v>286</v>
      </c>
      <c r="B36" s="88"/>
      <c r="C36" s="88"/>
      <c r="D36" s="89"/>
      <c r="E36" s="38">
        <v>45</v>
      </c>
      <c r="F36" s="36">
        <v>44375</v>
      </c>
    </row>
    <row r="37" spans="1:6" ht="18.75">
      <c r="A37" s="136" t="s">
        <v>287</v>
      </c>
      <c r="B37" s="88"/>
      <c r="C37" s="88"/>
      <c r="D37" s="89"/>
      <c r="E37" s="38">
        <v>16</v>
      </c>
      <c r="F37" s="36">
        <v>16984</v>
      </c>
    </row>
    <row r="38" spans="1:6" ht="18.75">
      <c r="A38" s="136" t="s">
        <v>288</v>
      </c>
      <c r="B38" s="88"/>
      <c r="C38" s="88"/>
      <c r="D38" s="89"/>
      <c r="E38" s="38">
        <v>4</v>
      </c>
      <c r="F38" s="36">
        <v>5000</v>
      </c>
    </row>
    <row r="39" spans="1:6" ht="18.75">
      <c r="A39" s="136" t="s">
        <v>289</v>
      </c>
      <c r="B39" s="88"/>
      <c r="C39" s="88"/>
      <c r="D39" s="89"/>
      <c r="E39" s="38">
        <v>25</v>
      </c>
      <c r="F39" s="36">
        <v>31566</v>
      </c>
    </row>
    <row r="40" spans="1:6" ht="18.75">
      <c r="A40" s="136" t="s">
        <v>290</v>
      </c>
      <c r="B40" s="88"/>
      <c r="C40" s="88"/>
      <c r="D40" s="88"/>
      <c r="E40" s="38">
        <v>10</v>
      </c>
      <c r="F40" s="36">
        <v>12500</v>
      </c>
    </row>
    <row r="41" spans="1:6" ht="19.5">
      <c r="A41" s="157" t="s">
        <v>399</v>
      </c>
      <c r="B41" s="158"/>
      <c r="C41" s="158"/>
      <c r="D41" s="159"/>
      <c r="E41" s="48"/>
      <c r="F41" s="47">
        <v>0</v>
      </c>
    </row>
    <row r="42" spans="1:6" ht="49.5" customHeight="1">
      <c r="A42" s="134" t="s">
        <v>400</v>
      </c>
      <c r="B42" s="135"/>
      <c r="C42" s="135"/>
      <c r="D42" s="135"/>
      <c r="E42" s="135"/>
      <c r="F42" s="37">
        <f>SUM(F43,F46,F52)</f>
        <v>538329</v>
      </c>
    </row>
    <row r="43" spans="1:6" ht="19.5">
      <c r="A43" s="157" t="s">
        <v>401</v>
      </c>
      <c r="B43" s="158"/>
      <c r="C43" s="158"/>
      <c r="D43" s="159"/>
      <c r="E43" s="30"/>
      <c r="F43" s="49">
        <f>SUM(F44,F45)</f>
        <v>125000</v>
      </c>
    </row>
    <row r="44" spans="1:6" ht="18.75">
      <c r="A44" s="136" t="s">
        <v>402</v>
      </c>
      <c r="B44" s="88"/>
      <c r="C44" s="88"/>
      <c r="D44" s="89"/>
      <c r="E44" s="30"/>
      <c r="F44" s="39">
        <v>100000</v>
      </c>
    </row>
    <row r="45" spans="1:6" ht="18.75">
      <c r="A45" s="136" t="s">
        <v>403</v>
      </c>
      <c r="B45" s="88"/>
      <c r="C45" s="88"/>
      <c r="D45" s="88"/>
      <c r="E45" s="30"/>
      <c r="F45" s="39">
        <v>25000</v>
      </c>
    </row>
    <row r="46" spans="1:6" ht="19.5">
      <c r="A46" s="157" t="s">
        <v>404</v>
      </c>
      <c r="B46" s="158"/>
      <c r="C46" s="158"/>
      <c r="D46" s="159"/>
      <c r="E46" s="30"/>
      <c r="F46" s="49">
        <f>SUM(F47:F51)</f>
        <v>37100</v>
      </c>
    </row>
    <row r="47" spans="1:6" ht="18.75">
      <c r="A47" s="136" t="s">
        <v>405</v>
      </c>
      <c r="B47" s="88"/>
      <c r="C47" s="88"/>
      <c r="D47" s="89"/>
      <c r="E47" s="30"/>
      <c r="F47" s="36">
        <v>15350</v>
      </c>
    </row>
    <row r="48" spans="1:6" ht="18.75">
      <c r="A48" s="136" t="s">
        <v>406</v>
      </c>
      <c r="B48" s="88"/>
      <c r="C48" s="88"/>
      <c r="D48" s="88"/>
      <c r="E48" s="30"/>
      <c r="F48" s="36">
        <v>0</v>
      </c>
    </row>
    <row r="49" spans="1:6" ht="18.75">
      <c r="A49" s="136" t="s">
        <v>407</v>
      </c>
      <c r="B49" s="88"/>
      <c r="C49" s="88"/>
      <c r="D49" s="88"/>
      <c r="E49" s="30"/>
      <c r="F49" s="36">
        <v>0</v>
      </c>
    </row>
    <row r="50" spans="1:6" ht="18.75">
      <c r="A50" s="136" t="s">
        <v>408</v>
      </c>
      <c r="B50" s="88"/>
      <c r="C50" s="88"/>
      <c r="D50" s="88"/>
      <c r="E50" s="30"/>
      <c r="F50" s="36">
        <v>0</v>
      </c>
    </row>
    <row r="51" spans="1:6" ht="18.75">
      <c r="A51" s="136" t="s">
        <v>409</v>
      </c>
      <c r="B51" s="88"/>
      <c r="C51" s="88"/>
      <c r="D51" s="89"/>
      <c r="E51" s="30"/>
      <c r="F51" s="36">
        <v>21750</v>
      </c>
    </row>
    <row r="52" spans="1:6" ht="19.5">
      <c r="A52" s="157" t="s">
        <v>410</v>
      </c>
      <c r="B52" s="158"/>
      <c r="C52" s="158"/>
      <c r="D52" s="158"/>
      <c r="E52" s="30"/>
      <c r="F52" s="47">
        <f>SUM(F53:F60)</f>
        <v>376229</v>
      </c>
    </row>
    <row r="53" spans="1:6" ht="18.75">
      <c r="A53" s="136" t="s">
        <v>411</v>
      </c>
      <c r="B53" s="88"/>
      <c r="C53" s="88"/>
      <c r="D53" s="89"/>
      <c r="E53" s="30"/>
      <c r="F53" s="36">
        <v>142540</v>
      </c>
    </row>
    <row r="54" spans="1:6" ht="18.75">
      <c r="A54" s="136" t="s">
        <v>412</v>
      </c>
      <c r="B54" s="88"/>
      <c r="C54" s="88"/>
      <c r="D54" s="89"/>
      <c r="E54" s="30"/>
      <c r="F54" s="36">
        <v>0</v>
      </c>
    </row>
    <row r="55" spans="1:6" ht="18.75">
      <c r="A55" s="136" t="s">
        <v>413</v>
      </c>
      <c r="B55" s="88"/>
      <c r="C55" s="88"/>
      <c r="D55" s="89"/>
      <c r="E55" s="30"/>
      <c r="F55" s="36">
        <v>17000</v>
      </c>
    </row>
    <row r="56" spans="1:6" ht="18.75">
      <c r="A56" s="136" t="s">
        <v>414</v>
      </c>
      <c r="B56" s="88"/>
      <c r="C56" s="88"/>
      <c r="D56" s="89"/>
      <c r="E56" s="30"/>
      <c r="F56" s="36">
        <v>156000</v>
      </c>
    </row>
    <row r="57" spans="1:6" ht="18.75">
      <c r="A57" s="136" t="s">
        <v>415</v>
      </c>
      <c r="B57" s="88"/>
      <c r="C57" s="88"/>
      <c r="D57" s="89"/>
      <c r="E57" s="30"/>
      <c r="F57" s="36">
        <v>56500</v>
      </c>
    </row>
    <row r="58" spans="1:6" ht="18.75">
      <c r="A58" s="136" t="s">
        <v>416</v>
      </c>
      <c r="B58" s="88"/>
      <c r="C58" s="88"/>
      <c r="D58" s="89"/>
      <c r="E58" s="30"/>
      <c r="F58" s="36">
        <v>0</v>
      </c>
    </row>
    <row r="59" spans="1:6" ht="18.75">
      <c r="A59" s="136" t="s">
        <v>417</v>
      </c>
      <c r="B59" s="88"/>
      <c r="C59" s="88"/>
      <c r="D59" s="89"/>
      <c r="E59" s="30"/>
      <c r="F59" s="36">
        <v>4189</v>
      </c>
    </row>
    <row r="60" spans="1:6" ht="18.75">
      <c r="A60" s="136" t="s">
        <v>418</v>
      </c>
      <c r="B60" s="88"/>
      <c r="C60" s="88"/>
      <c r="D60" s="89"/>
      <c r="E60" s="30"/>
      <c r="F60" s="36">
        <v>0</v>
      </c>
    </row>
    <row r="61" spans="1:6" ht="18.75">
      <c r="A61" s="160" t="s">
        <v>419</v>
      </c>
      <c r="B61" s="161"/>
      <c r="C61" s="161"/>
      <c r="D61" s="161"/>
      <c r="E61" s="40">
        <v>4200</v>
      </c>
      <c r="F61" s="50">
        <f>PRODUCT(E61,12)</f>
        <v>50400</v>
      </c>
    </row>
    <row r="62" spans="1:6" ht="19.5" thickBot="1">
      <c r="A62" s="143" t="s">
        <v>380</v>
      </c>
      <c r="B62" s="144"/>
      <c r="C62" s="144"/>
      <c r="D62" s="144"/>
      <c r="E62" s="144"/>
      <c r="F62" s="42">
        <f>SUM(F11,-F42,-F61)</f>
        <v>0</v>
      </c>
    </row>
  </sheetData>
  <sheetProtection/>
  <mergeCells count="62">
    <mergeCell ref="A1:F1"/>
    <mergeCell ref="A2:F2"/>
    <mergeCell ref="A3:F3"/>
    <mergeCell ref="A4:F4"/>
    <mergeCell ref="A9:E9"/>
    <mergeCell ref="A10:E10"/>
    <mergeCell ref="A11:E11"/>
    <mergeCell ref="A12:E12"/>
    <mergeCell ref="A5:E5"/>
    <mergeCell ref="A6:E6"/>
    <mergeCell ref="A7:E7"/>
    <mergeCell ref="A8:E8"/>
    <mergeCell ref="A17:D17"/>
    <mergeCell ref="A18:D18"/>
    <mergeCell ref="A19:D19"/>
    <mergeCell ref="A20:D20"/>
    <mergeCell ref="A13:D13"/>
    <mergeCell ref="A14:D14"/>
    <mergeCell ref="A15:D15"/>
    <mergeCell ref="A16:D16"/>
    <mergeCell ref="A25:D25"/>
    <mergeCell ref="A26:D26"/>
    <mergeCell ref="A27:D27"/>
    <mergeCell ref="A28:D28"/>
    <mergeCell ref="A21:D21"/>
    <mergeCell ref="A22:D22"/>
    <mergeCell ref="A23:D23"/>
    <mergeCell ref="A24:D24"/>
    <mergeCell ref="A33:D33"/>
    <mergeCell ref="A34:D34"/>
    <mergeCell ref="A35:D35"/>
    <mergeCell ref="A36:D36"/>
    <mergeCell ref="A29:D29"/>
    <mergeCell ref="A30:D30"/>
    <mergeCell ref="A31:D31"/>
    <mergeCell ref="A32:D32"/>
    <mergeCell ref="A41:D41"/>
    <mergeCell ref="A42:E42"/>
    <mergeCell ref="A43:D43"/>
    <mergeCell ref="A44:D44"/>
    <mergeCell ref="A37:D37"/>
    <mergeCell ref="A38:D38"/>
    <mergeCell ref="A39:D39"/>
    <mergeCell ref="A40:D40"/>
    <mergeCell ref="A49:D49"/>
    <mergeCell ref="A50:D50"/>
    <mergeCell ref="A51:D51"/>
    <mergeCell ref="A52:D52"/>
    <mergeCell ref="A45:D45"/>
    <mergeCell ref="A46:D46"/>
    <mergeCell ref="A47:D47"/>
    <mergeCell ref="A48:D48"/>
    <mergeCell ref="A53:D53"/>
    <mergeCell ref="A54:D54"/>
    <mergeCell ref="A61:D61"/>
    <mergeCell ref="A62:E62"/>
    <mergeCell ref="A55:D55"/>
    <mergeCell ref="A56:D56"/>
    <mergeCell ref="A57:D57"/>
    <mergeCell ref="A58:D58"/>
    <mergeCell ref="A59:D59"/>
    <mergeCell ref="A60:D60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F21" sqref="F21"/>
    </sheetView>
  </sheetViews>
  <sheetFormatPr defaultColWidth="9.00390625" defaultRowHeight="12.75"/>
  <cols>
    <col min="1" max="1" width="26.125" style="0" customWidth="1"/>
    <col min="4" max="4" width="16.875" style="0" customWidth="1"/>
    <col min="5" max="5" width="15.125" style="0" customWidth="1"/>
    <col min="6" max="6" width="19.75390625" style="0" customWidth="1"/>
  </cols>
  <sheetData>
    <row r="1" spans="1:6" ht="20.25">
      <c r="A1" s="91" t="s">
        <v>382</v>
      </c>
      <c r="B1" s="91"/>
      <c r="C1" s="91"/>
      <c r="D1" s="91"/>
      <c r="E1" s="91"/>
      <c r="F1" s="91"/>
    </row>
    <row r="2" spans="1:6" ht="18.75">
      <c r="A2" s="137" t="s">
        <v>420</v>
      </c>
      <c r="B2" s="137"/>
      <c r="C2" s="137"/>
      <c r="D2" s="137"/>
      <c r="E2" s="137"/>
      <c r="F2" s="137"/>
    </row>
    <row r="3" spans="1:6" ht="18.75">
      <c r="A3" s="137" t="s">
        <v>453</v>
      </c>
      <c r="B3" s="137"/>
      <c r="C3" s="137"/>
      <c r="D3" s="137"/>
      <c r="E3" s="137"/>
      <c r="F3" s="137"/>
    </row>
    <row r="4" spans="1:6" ht="18.75">
      <c r="A4" s="142" t="s">
        <v>421</v>
      </c>
      <c r="B4" s="142"/>
      <c r="C4" s="142"/>
      <c r="D4" s="142"/>
      <c r="E4" s="142"/>
      <c r="F4" s="40">
        <f>SUM(F5,F6)</f>
        <v>139</v>
      </c>
    </row>
    <row r="5" spans="1:6" ht="18.75">
      <c r="A5" s="142" t="s">
        <v>422</v>
      </c>
      <c r="B5" s="142"/>
      <c r="C5" s="142"/>
      <c r="D5" s="142"/>
      <c r="E5" s="142"/>
      <c r="F5" s="40">
        <v>135</v>
      </c>
    </row>
    <row r="6" spans="1:6" ht="19.5" thickBot="1">
      <c r="A6" s="142" t="s">
        <v>423</v>
      </c>
      <c r="B6" s="142"/>
      <c r="C6" s="142"/>
      <c r="D6" s="142"/>
      <c r="E6" s="142"/>
      <c r="F6" s="40">
        <v>4</v>
      </c>
    </row>
    <row r="7" spans="1:6" ht="19.5" thickBot="1">
      <c r="A7" s="162" t="s">
        <v>452</v>
      </c>
      <c r="B7" s="163"/>
      <c r="C7" s="163"/>
      <c r="D7" s="163"/>
      <c r="E7" s="164"/>
      <c r="F7" s="44">
        <v>0</v>
      </c>
    </row>
    <row r="8" spans="1:6" ht="18.75">
      <c r="A8" s="161" t="s">
        <v>424</v>
      </c>
      <c r="B8" s="161"/>
      <c r="C8" s="161"/>
      <c r="D8" s="161"/>
      <c r="E8" s="161"/>
      <c r="F8" s="51">
        <f>PRODUCT(F9,F4)</f>
        <v>208500</v>
      </c>
    </row>
    <row r="9" spans="1:6" ht="18.75">
      <c r="A9" s="142" t="s">
        <v>425</v>
      </c>
      <c r="B9" s="142"/>
      <c r="C9" s="142"/>
      <c r="D9" s="142"/>
      <c r="E9" s="142"/>
      <c r="F9" s="40">
        <v>1500</v>
      </c>
    </row>
    <row r="10" spans="1:6" ht="18.75">
      <c r="A10" s="161" t="s">
        <v>371</v>
      </c>
      <c r="B10" s="161"/>
      <c r="C10" s="161"/>
      <c r="D10" s="161"/>
      <c r="E10" s="161"/>
      <c r="F10" s="51">
        <f>SUM(F11,F18,F19)</f>
        <v>190500</v>
      </c>
    </row>
    <row r="11" spans="1:6" ht="18.75">
      <c r="A11" s="142" t="s">
        <v>426</v>
      </c>
      <c r="B11" s="142"/>
      <c r="C11" s="142"/>
      <c r="D11" s="142"/>
      <c r="E11" s="40">
        <v>10000</v>
      </c>
      <c r="F11" s="40">
        <f>PRODUCT(E11,12)</f>
        <v>120000</v>
      </c>
    </row>
    <row r="12" spans="1:6" ht="18.75">
      <c r="A12" s="142" t="s">
        <v>427</v>
      </c>
      <c r="B12" s="142"/>
      <c r="C12" s="142"/>
      <c r="D12" s="142"/>
      <c r="E12" s="142"/>
      <c r="F12" s="142"/>
    </row>
    <row r="13" spans="1:6" ht="18.75">
      <c r="A13" s="142" t="s">
        <v>428</v>
      </c>
      <c r="B13" s="142"/>
      <c r="C13" s="142"/>
      <c r="D13" s="142"/>
      <c r="E13" s="142"/>
      <c r="F13" s="142"/>
    </row>
    <row r="14" spans="1:6" ht="18.75">
      <c r="A14" s="142" t="s">
        <v>429</v>
      </c>
      <c r="B14" s="142"/>
      <c r="C14" s="142"/>
      <c r="D14" s="142"/>
      <c r="E14" s="142"/>
      <c r="F14" s="142"/>
    </row>
    <row r="15" spans="1:6" ht="18.75">
      <c r="A15" s="142" t="s">
        <v>430</v>
      </c>
      <c r="B15" s="142"/>
      <c r="C15" s="142"/>
      <c r="D15" s="142"/>
      <c r="E15" s="142"/>
      <c r="F15" s="142"/>
    </row>
    <row r="16" spans="1:6" ht="18.75">
      <c r="A16" s="142" t="s">
        <v>431</v>
      </c>
      <c r="B16" s="142"/>
      <c r="C16" s="142"/>
      <c r="D16" s="142"/>
      <c r="E16" s="142"/>
      <c r="F16" s="142"/>
    </row>
    <row r="17" spans="1:6" ht="18.75">
      <c r="A17" s="142" t="s">
        <v>432</v>
      </c>
      <c r="B17" s="142"/>
      <c r="C17" s="142"/>
      <c r="D17" s="142"/>
      <c r="E17" s="142"/>
      <c r="F17" s="142"/>
    </row>
    <row r="18" spans="1:6" ht="18.75">
      <c r="A18" s="142" t="s">
        <v>433</v>
      </c>
      <c r="B18" s="142"/>
      <c r="C18" s="142"/>
      <c r="D18" s="142"/>
      <c r="E18" s="142"/>
      <c r="F18" s="40">
        <v>45500</v>
      </c>
    </row>
    <row r="19" spans="1:6" ht="18.75">
      <c r="A19" s="142" t="s">
        <v>434</v>
      </c>
      <c r="B19" s="142"/>
      <c r="C19" s="142"/>
      <c r="D19" s="142"/>
      <c r="E19" s="142"/>
      <c r="F19" s="40">
        <v>25000</v>
      </c>
    </row>
    <row r="20" spans="1:6" ht="18.75">
      <c r="A20" s="161" t="s">
        <v>419</v>
      </c>
      <c r="B20" s="161"/>
      <c r="C20" s="161"/>
      <c r="D20" s="161"/>
      <c r="E20" s="161"/>
      <c r="F20" s="51">
        <v>18000</v>
      </c>
    </row>
    <row r="21" spans="1:6" ht="18.75">
      <c r="A21" s="165" t="s">
        <v>380</v>
      </c>
      <c r="B21" s="165"/>
      <c r="C21" s="165"/>
      <c r="D21" s="165"/>
      <c r="E21" s="165"/>
      <c r="F21" s="40">
        <f>SUM(F8,-F11,-F18,-F19,-F20)</f>
        <v>0</v>
      </c>
    </row>
  </sheetData>
  <sheetProtection/>
  <mergeCells count="21">
    <mergeCell ref="A18:E18"/>
    <mergeCell ref="A9:E9"/>
    <mergeCell ref="A10:E10"/>
    <mergeCell ref="A19:E19"/>
    <mergeCell ref="A20:E20"/>
    <mergeCell ref="A21:E21"/>
    <mergeCell ref="A13:F13"/>
    <mergeCell ref="A14:F14"/>
    <mergeCell ref="A15:F15"/>
    <mergeCell ref="A16:F16"/>
    <mergeCell ref="A17:F17"/>
    <mergeCell ref="A11:D11"/>
    <mergeCell ref="A12:F12"/>
    <mergeCell ref="A1:F1"/>
    <mergeCell ref="A2:F2"/>
    <mergeCell ref="A3:F3"/>
    <mergeCell ref="A4:E4"/>
    <mergeCell ref="A5:E5"/>
    <mergeCell ref="A6:E6"/>
    <mergeCell ref="A7:E7"/>
    <mergeCell ref="A8:E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6">
      <selection activeCell="A2" sqref="A2:IV2"/>
    </sheetView>
  </sheetViews>
  <sheetFormatPr defaultColWidth="9.00390625" defaultRowHeight="12.75"/>
  <cols>
    <col min="1" max="1" width="10.875" style="0" customWidth="1"/>
    <col min="5" max="5" width="8.375" style="0" customWidth="1"/>
    <col min="6" max="6" width="5.625" style="0" customWidth="1"/>
    <col min="7" max="7" width="12.25390625" style="0" customWidth="1"/>
    <col min="8" max="8" width="11.375" style="0" customWidth="1"/>
    <col min="9" max="9" width="12.00390625" style="0" customWidth="1"/>
    <col min="10" max="10" width="9.625" style="0" bestFit="1" customWidth="1"/>
  </cols>
  <sheetData>
    <row r="1" spans="1:10" ht="25.5">
      <c r="A1" s="170" t="s">
        <v>515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66" customHeight="1">
      <c r="A2" s="171" t="s">
        <v>454</v>
      </c>
      <c r="B2" s="172"/>
      <c r="C2" s="172"/>
      <c r="D2" s="172"/>
      <c r="E2" s="172"/>
      <c r="F2" s="173"/>
      <c r="G2" s="54" t="s">
        <v>516</v>
      </c>
      <c r="H2" s="54" t="s">
        <v>517</v>
      </c>
      <c r="I2" s="54" t="s">
        <v>455</v>
      </c>
      <c r="J2" s="52" t="s">
        <v>456</v>
      </c>
    </row>
    <row r="3" spans="1:10" ht="31.5" customHeight="1">
      <c r="A3" s="174" t="s">
        <v>457</v>
      </c>
      <c r="B3" s="175"/>
      <c r="C3" s="175"/>
      <c r="D3" s="175"/>
      <c r="E3" s="175"/>
      <c r="F3" s="176"/>
      <c r="G3" s="55">
        <f>SUM(G4:G12)</f>
        <v>516427</v>
      </c>
      <c r="H3" s="55">
        <f>SUM(H4:H12)</f>
        <v>155952</v>
      </c>
      <c r="I3" s="55">
        <f>SUM(I4:I12)</f>
        <v>360475</v>
      </c>
      <c r="J3" s="56">
        <f aca="true" t="shared" si="0" ref="J3:J11">PRODUCT(H3,1/G3,100)</f>
        <v>30.198266163465508</v>
      </c>
    </row>
    <row r="4" spans="1:10" ht="24" customHeight="1">
      <c r="A4" s="166" t="s">
        <v>458</v>
      </c>
      <c r="B4" s="166"/>
      <c r="C4" s="166"/>
      <c r="D4" s="166"/>
      <c r="E4" s="166"/>
      <c r="F4" s="166"/>
      <c r="G4" s="57">
        <v>144589</v>
      </c>
      <c r="H4" s="57">
        <v>20412</v>
      </c>
      <c r="I4" s="57">
        <f>SUM(G4,-H4)</f>
        <v>124177</v>
      </c>
      <c r="J4" s="56">
        <f t="shared" si="0"/>
        <v>14.117256499457081</v>
      </c>
    </row>
    <row r="5" spans="1:10" ht="39" customHeight="1">
      <c r="A5" s="166" t="s">
        <v>459</v>
      </c>
      <c r="B5" s="166"/>
      <c r="C5" s="166"/>
      <c r="D5" s="166"/>
      <c r="E5" s="166"/>
      <c r="F5" s="166"/>
      <c r="G5" s="57">
        <v>121930</v>
      </c>
      <c r="H5" s="57">
        <v>2286</v>
      </c>
      <c r="I5" s="57">
        <f>SUM(G5,-H5)</f>
        <v>119644</v>
      </c>
      <c r="J5" s="56">
        <f t="shared" si="0"/>
        <v>1.8748462232428442</v>
      </c>
    </row>
    <row r="6" spans="1:10" ht="39" customHeight="1">
      <c r="A6" s="166" t="s">
        <v>460</v>
      </c>
      <c r="B6" s="166"/>
      <c r="C6" s="166"/>
      <c r="D6" s="166"/>
      <c r="E6" s="166"/>
      <c r="F6" s="166"/>
      <c r="G6" s="57">
        <v>85750</v>
      </c>
      <c r="H6" s="57">
        <v>9750</v>
      </c>
      <c r="I6" s="57">
        <f>SUM(G6,-H6)</f>
        <v>76000</v>
      </c>
      <c r="J6" s="56">
        <f t="shared" si="0"/>
        <v>11.370262390670554</v>
      </c>
    </row>
    <row r="7" spans="1:10" ht="39" customHeight="1">
      <c r="A7" s="166" t="s">
        <v>461</v>
      </c>
      <c r="B7" s="166"/>
      <c r="C7" s="166"/>
      <c r="D7" s="166"/>
      <c r="E7" s="166"/>
      <c r="F7" s="166"/>
      <c r="G7" s="57"/>
      <c r="H7" s="57"/>
      <c r="I7" s="57"/>
      <c r="J7" s="56"/>
    </row>
    <row r="8" spans="1:10" ht="33.75" customHeight="1">
      <c r="A8" s="166" t="s">
        <v>462</v>
      </c>
      <c r="B8" s="166"/>
      <c r="C8" s="166"/>
      <c r="D8" s="166"/>
      <c r="E8" s="166"/>
      <c r="F8" s="166"/>
      <c r="G8" s="57">
        <v>46384</v>
      </c>
      <c r="H8" s="57">
        <v>37578</v>
      </c>
      <c r="I8" s="57">
        <f>SUM(G8,-H8)</f>
        <v>8806</v>
      </c>
      <c r="J8" s="56">
        <f t="shared" si="0"/>
        <v>81.015005174198</v>
      </c>
    </row>
    <row r="9" spans="1:10" ht="36" customHeight="1">
      <c r="A9" s="166" t="s">
        <v>463</v>
      </c>
      <c r="B9" s="166"/>
      <c r="C9" s="166"/>
      <c r="D9" s="166"/>
      <c r="E9" s="166"/>
      <c r="F9" s="166"/>
      <c r="G9" s="57">
        <v>83475</v>
      </c>
      <c r="H9" s="57">
        <v>83475</v>
      </c>
      <c r="I9" s="57">
        <f>SUM(G9,-H9)</f>
        <v>0</v>
      </c>
      <c r="J9" s="56">
        <f t="shared" si="0"/>
        <v>100</v>
      </c>
    </row>
    <row r="10" spans="1:10" ht="39.75" customHeight="1">
      <c r="A10" s="166" t="s">
        <v>464</v>
      </c>
      <c r="B10" s="166"/>
      <c r="C10" s="166"/>
      <c r="D10" s="166"/>
      <c r="E10" s="166"/>
      <c r="F10" s="166"/>
      <c r="G10" s="57"/>
      <c r="H10" s="57"/>
      <c r="I10" s="57"/>
      <c r="J10" s="56"/>
    </row>
    <row r="11" spans="1:10" ht="42" customHeight="1">
      <c r="A11" s="166" t="s">
        <v>465</v>
      </c>
      <c r="B11" s="166"/>
      <c r="C11" s="166"/>
      <c r="D11" s="166"/>
      <c r="E11" s="166"/>
      <c r="F11" s="166"/>
      <c r="G11" s="57">
        <v>32299</v>
      </c>
      <c r="H11" s="57">
        <v>2451</v>
      </c>
      <c r="I11" s="57">
        <f>SUM(G11,-H11)</f>
        <v>29848</v>
      </c>
      <c r="J11" s="56">
        <f t="shared" si="0"/>
        <v>7.588470231276509</v>
      </c>
    </row>
    <row r="12" spans="1:10" ht="42" customHeight="1">
      <c r="A12" s="166" t="s">
        <v>467</v>
      </c>
      <c r="B12" s="166"/>
      <c r="C12" s="166"/>
      <c r="D12" s="166"/>
      <c r="E12" s="166"/>
      <c r="F12" s="166"/>
      <c r="G12" s="58">
        <v>2000</v>
      </c>
      <c r="H12" s="58">
        <v>0</v>
      </c>
      <c r="I12" s="59">
        <f>SUM(G12,-H12)</f>
        <v>2000</v>
      </c>
      <c r="J12" s="56">
        <f>PRODUCT(H12,1/G12,100)</f>
        <v>0</v>
      </c>
    </row>
    <row r="13" spans="1:10" ht="18.75">
      <c r="A13" s="167" t="s">
        <v>466</v>
      </c>
      <c r="B13" s="167"/>
      <c r="C13" s="167"/>
      <c r="D13" s="167"/>
      <c r="E13" s="167"/>
      <c r="F13" s="167"/>
      <c r="G13" s="169">
        <f>SUM(G15:G23)</f>
        <v>1502658</v>
      </c>
      <c r="H13" s="169">
        <f>SUM(H15:H23)</f>
        <v>368039</v>
      </c>
      <c r="I13" s="169">
        <f>SUM(I15:I23)</f>
        <v>1134619</v>
      </c>
      <c r="J13" s="52" t="s">
        <v>456</v>
      </c>
    </row>
    <row r="14" spans="1:10" ht="33" customHeight="1">
      <c r="A14" s="168"/>
      <c r="B14" s="168"/>
      <c r="C14" s="168"/>
      <c r="D14" s="168"/>
      <c r="E14" s="168"/>
      <c r="F14" s="168"/>
      <c r="G14" s="169"/>
      <c r="H14" s="169"/>
      <c r="I14" s="169"/>
      <c r="J14" s="56">
        <f>PRODUCT(H13,1/G13,100)</f>
        <v>24.49253256562704</v>
      </c>
    </row>
    <row r="15" spans="1:10" ht="24.75" customHeight="1">
      <c r="A15" s="166" t="s">
        <v>458</v>
      </c>
      <c r="B15" s="166"/>
      <c r="C15" s="166"/>
      <c r="D15" s="166"/>
      <c r="E15" s="166"/>
      <c r="F15" s="166"/>
      <c r="G15" s="57">
        <v>296196</v>
      </c>
      <c r="H15" s="57">
        <v>49150</v>
      </c>
      <c r="I15" s="59">
        <f aca="true" t="shared" si="1" ref="I15:I20">SUM(G15,-H15)</f>
        <v>247046</v>
      </c>
      <c r="J15" s="56">
        <f aca="true" t="shared" si="2" ref="J15:J20">PRODUCT(H15,1/G15,100)</f>
        <v>16.59374198166079</v>
      </c>
    </row>
    <row r="16" spans="1:10" ht="37.5" customHeight="1">
      <c r="A16" s="166" t="s">
        <v>459</v>
      </c>
      <c r="B16" s="166"/>
      <c r="C16" s="166"/>
      <c r="D16" s="166"/>
      <c r="E16" s="166"/>
      <c r="F16" s="166"/>
      <c r="G16" s="57">
        <v>82929</v>
      </c>
      <c r="H16" s="57">
        <v>14010</v>
      </c>
      <c r="I16" s="59">
        <f t="shared" si="1"/>
        <v>68919</v>
      </c>
      <c r="J16" s="56">
        <f t="shared" si="2"/>
        <v>16.893969540209095</v>
      </c>
    </row>
    <row r="17" spans="1:10" ht="34.5" customHeight="1">
      <c r="A17" s="166" t="s">
        <v>460</v>
      </c>
      <c r="B17" s="166"/>
      <c r="C17" s="166"/>
      <c r="D17" s="166"/>
      <c r="E17" s="166"/>
      <c r="F17" s="166"/>
      <c r="G17" s="57">
        <v>220500</v>
      </c>
      <c r="H17" s="57">
        <v>33000</v>
      </c>
      <c r="I17" s="59">
        <f t="shared" si="1"/>
        <v>187500</v>
      </c>
      <c r="J17" s="56">
        <f t="shared" si="2"/>
        <v>14.965986394557824</v>
      </c>
    </row>
    <row r="18" spans="1:10" ht="36.75" customHeight="1">
      <c r="A18" s="166" t="s">
        <v>461</v>
      </c>
      <c r="B18" s="166"/>
      <c r="C18" s="166"/>
      <c r="D18" s="166"/>
      <c r="E18" s="166"/>
      <c r="F18" s="166"/>
      <c r="G18" s="57">
        <v>220000</v>
      </c>
      <c r="H18" s="57">
        <v>100000</v>
      </c>
      <c r="I18" s="59">
        <f t="shared" si="1"/>
        <v>120000</v>
      </c>
      <c r="J18" s="56">
        <f t="shared" si="2"/>
        <v>45.45454545454545</v>
      </c>
    </row>
    <row r="19" spans="1:10" ht="39" customHeight="1">
      <c r="A19" s="166" t="s">
        <v>462</v>
      </c>
      <c r="B19" s="166"/>
      <c r="C19" s="166"/>
      <c r="D19" s="166"/>
      <c r="E19" s="166"/>
      <c r="F19" s="166"/>
      <c r="G19" s="57">
        <v>580540</v>
      </c>
      <c r="H19" s="57">
        <v>96166</v>
      </c>
      <c r="I19" s="59">
        <f t="shared" si="1"/>
        <v>484374</v>
      </c>
      <c r="J19" s="56">
        <f t="shared" si="2"/>
        <v>16.56492231370793</v>
      </c>
    </row>
    <row r="20" spans="1:10" ht="39" customHeight="1">
      <c r="A20" s="166" t="s">
        <v>518</v>
      </c>
      <c r="B20" s="166"/>
      <c r="C20" s="166"/>
      <c r="D20" s="166"/>
      <c r="E20" s="166"/>
      <c r="F20" s="166"/>
      <c r="G20" s="57">
        <v>80000</v>
      </c>
      <c r="H20" s="57">
        <v>60000</v>
      </c>
      <c r="I20" s="59">
        <f t="shared" si="1"/>
        <v>20000</v>
      </c>
      <c r="J20" s="56">
        <f t="shared" si="2"/>
        <v>75</v>
      </c>
    </row>
    <row r="21" spans="1:10" ht="33.75" customHeight="1">
      <c r="A21" s="166" t="s">
        <v>463</v>
      </c>
      <c r="B21" s="166"/>
      <c r="C21" s="166"/>
      <c r="D21" s="166"/>
      <c r="E21" s="166"/>
      <c r="F21" s="166"/>
      <c r="G21" s="57"/>
      <c r="H21" s="57"/>
      <c r="I21" s="59"/>
      <c r="J21" s="56"/>
    </row>
    <row r="22" spans="1:10" ht="33" customHeight="1">
      <c r="A22" s="166" t="s">
        <v>464</v>
      </c>
      <c r="B22" s="166"/>
      <c r="C22" s="166"/>
      <c r="D22" s="166"/>
      <c r="E22" s="166"/>
      <c r="F22" s="166"/>
      <c r="G22" s="57">
        <v>15713</v>
      </c>
      <c r="H22" s="57">
        <v>15713</v>
      </c>
      <c r="I22" s="59">
        <f>SUM(G22,-H22)</f>
        <v>0</v>
      </c>
      <c r="J22" s="56">
        <f>PRODUCT(H22,1/G22,100)</f>
        <v>99.99999999999999</v>
      </c>
    </row>
    <row r="23" spans="1:10" ht="35.25" customHeight="1">
      <c r="A23" s="166" t="s">
        <v>465</v>
      </c>
      <c r="B23" s="166"/>
      <c r="C23" s="166"/>
      <c r="D23" s="166"/>
      <c r="E23" s="166"/>
      <c r="F23" s="166"/>
      <c r="G23" s="57">
        <v>6780</v>
      </c>
      <c r="H23" s="57">
        <v>0</v>
      </c>
      <c r="I23" s="59">
        <f>SUM(G23,-H23)</f>
        <v>6780</v>
      </c>
      <c r="J23" s="56">
        <f>PRODUCT(H23,1/G23,100)</f>
        <v>0</v>
      </c>
    </row>
  </sheetData>
  <sheetProtection/>
  <mergeCells count="25">
    <mergeCell ref="G13:G14"/>
    <mergeCell ref="H13:H14"/>
    <mergeCell ref="A1:J1"/>
    <mergeCell ref="A2:F2"/>
    <mergeCell ref="A3:F3"/>
    <mergeCell ref="A4:F4"/>
    <mergeCell ref="A5:F5"/>
    <mergeCell ref="A6:F6"/>
    <mergeCell ref="I13:I14"/>
    <mergeCell ref="A15:F15"/>
    <mergeCell ref="A16:F16"/>
    <mergeCell ref="A7:F7"/>
    <mergeCell ref="A8:F8"/>
    <mergeCell ref="A9:F9"/>
    <mergeCell ref="A10:F10"/>
    <mergeCell ref="A11:F11"/>
    <mergeCell ref="A13:F14"/>
    <mergeCell ref="A12:F12"/>
    <mergeCell ref="A22:F22"/>
    <mergeCell ref="A23:F23"/>
    <mergeCell ref="A20:F20"/>
    <mergeCell ref="A17:F17"/>
    <mergeCell ref="A18:F18"/>
    <mergeCell ref="A19:F19"/>
    <mergeCell ref="A21:F21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9">
      <selection activeCell="J36" sqref="J36"/>
    </sheetView>
  </sheetViews>
  <sheetFormatPr defaultColWidth="9.00390625" defaultRowHeight="12.75"/>
  <cols>
    <col min="1" max="1" width="25.875" style="0" customWidth="1"/>
    <col min="2" max="2" width="21.125" style="0" customWidth="1"/>
    <col min="5" max="5" width="12.25390625" style="0" customWidth="1"/>
    <col min="6" max="6" width="16.25390625" style="0" customWidth="1"/>
  </cols>
  <sheetData>
    <row r="1" spans="1:6" ht="20.25">
      <c r="A1" s="91" t="s">
        <v>381</v>
      </c>
      <c r="B1" s="91"/>
      <c r="C1" s="91"/>
      <c r="D1" s="91"/>
      <c r="E1" s="91"/>
      <c r="F1" s="91"/>
    </row>
    <row r="2" spans="1:6" ht="16.5">
      <c r="A2" s="179" t="s">
        <v>7</v>
      </c>
      <c r="B2" s="179"/>
      <c r="C2" s="179"/>
      <c r="D2" s="179"/>
      <c r="E2" s="179"/>
      <c r="F2" s="179"/>
    </row>
    <row r="3" spans="1:6" ht="16.5">
      <c r="A3" s="179" t="s">
        <v>8</v>
      </c>
      <c r="B3" s="179"/>
      <c r="C3" s="179"/>
      <c r="D3" s="179"/>
      <c r="E3" s="179"/>
      <c r="F3" s="179"/>
    </row>
    <row r="4" spans="1:6" ht="19.5" thickBot="1">
      <c r="A4" s="137" t="s">
        <v>453</v>
      </c>
      <c r="B4" s="137"/>
      <c r="C4" s="137"/>
      <c r="D4" s="137"/>
      <c r="E4" s="137"/>
      <c r="F4" s="137"/>
    </row>
    <row r="5" spans="1:6" ht="18.75">
      <c r="A5" s="138" t="s">
        <v>392</v>
      </c>
      <c r="B5" s="139"/>
      <c r="C5" s="139"/>
      <c r="D5" s="139"/>
      <c r="E5" s="139"/>
      <c r="F5" s="35">
        <v>253</v>
      </c>
    </row>
    <row r="6" spans="1:6" ht="18.75">
      <c r="A6" s="140" t="s">
        <v>366</v>
      </c>
      <c r="B6" s="79"/>
      <c r="C6" s="79"/>
      <c r="D6" s="79"/>
      <c r="E6" s="79"/>
      <c r="F6" s="36">
        <v>126040</v>
      </c>
    </row>
    <row r="7" spans="1:6" ht="18.75">
      <c r="A7" s="140" t="s">
        <v>393</v>
      </c>
      <c r="B7" s="79"/>
      <c r="C7" s="79"/>
      <c r="D7" s="79"/>
      <c r="E7" s="79"/>
      <c r="F7" s="36"/>
    </row>
    <row r="8" spans="1:6" ht="18.75">
      <c r="A8" s="136" t="s">
        <v>394</v>
      </c>
      <c r="B8" s="88"/>
      <c r="C8" s="88"/>
      <c r="D8" s="88"/>
      <c r="E8" s="89"/>
      <c r="F8" s="36">
        <v>177845</v>
      </c>
    </row>
    <row r="9" spans="1:6" ht="41.25" customHeight="1" thickBot="1">
      <c r="A9" s="136" t="s">
        <v>536</v>
      </c>
      <c r="B9" s="88"/>
      <c r="C9" s="88"/>
      <c r="D9" s="88"/>
      <c r="E9" s="89"/>
      <c r="F9" s="36">
        <v>0</v>
      </c>
    </row>
    <row r="10" spans="1:6" ht="25.5" customHeight="1" thickBot="1">
      <c r="A10" s="150" t="s">
        <v>452</v>
      </c>
      <c r="B10" s="151"/>
      <c r="C10" s="151"/>
      <c r="D10" s="151"/>
      <c r="E10" s="152"/>
      <c r="F10" s="44">
        <v>0</v>
      </c>
    </row>
    <row r="11" spans="1:6" ht="18.75">
      <c r="A11" s="134" t="s">
        <v>531</v>
      </c>
      <c r="B11" s="135"/>
      <c r="C11" s="135"/>
      <c r="D11" s="135"/>
      <c r="E11" s="135"/>
      <c r="F11" s="37">
        <f>SUM(F12,F27)</f>
        <v>177845</v>
      </c>
    </row>
    <row r="12" spans="1:6" ht="19.5">
      <c r="A12" s="155" t="s">
        <v>530</v>
      </c>
      <c r="B12" s="156"/>
      <c r="C12" s="156"/>
      <c r="D12" s="156"/>
      <c r="E12" s="156"/>
      <c r="F12" s="47">
        <f>SUM(F13,F27)</f>
        <v>177845</v>
      </c>
    </row>
    <row r="13" spans="1:6" ht="42" customHeight="1">
      <c r="A13" s="136" t="s">
        <v>532</v>
      </c>
      <c r="B13" s="88"/>
      <c r="C13" s="88"/>
      <c r="D13" s="89"/>
      <c r="E13" s="38">
        <f>SUM(E14:E26)</f>
        <v>12</v>
      </c>
      <c r="F13" s="38">
        <f>SUM(F14:F26)</f>
        <v>177845</v>
      </c>
    </row>
    <row r="14" spans="1:6" ht="18.75">
      <c r="A14" s="136" t="s">
        <v>278</v>
      </c>
      <c r="B14" s="88"/>
      <c r="C14" s="88"/>
      <c r="D14" s="89"/>
      <c r="E14" s="38">
        <v>0</v>
      </c>
      <c r="F14" s="36">
        <v>0</v>
      </c>
    </row>
    <row r="15" spans="1:6" ht="18.75">
      <c r="A15" s="136" t="s">
        <v>279</v>
      </c>
      <c r="B15" s="88"/>
      <c r="C15" s="88"/>
      <c r="D15" s="89"/>
      <c r="E15" s="38">
        <v>0</v>
      </c>
      <c r="F15" s="36">
        <v>0</v>
      </c>
    </row>
    <row r="16" spans="1:6" ht="18.75">
      <c r="A16" s="136" t="s">
        <v>280</v>
      </c>
      <c r="B16" s="88"/>
      <c r="C16" s="88"/>
      <c r="D16" s="89"/>
      <c r="E16" s="38">
        <v>0</v>
      </c>
      <c r="F16" s="36">
        <v>0</v>
      </c>
    </row>
    <row r="17" spans="1:6" ht="18.75">
      <c r="A17" s="136" t="s">
        <v>281</v>
      </c>
      <c r="B17" s="88"/>
      <c r="C17" s="88"/>
      <c r="D17" s="89"/>
      <c r="E17" s="38">
        <v>0</v>
      </c>
      <c r="F17" s="36">
        <v>0</v>
      </c>
    </row>
    <row r="18" spans="1:6" ht="18.75">
      <c r="A18" s="136" t="s">
        <v>282</v>
      </c>
      <c r="B18" s="88"/>
      <c r="C18" s="88"/>
      <c r="D18" s="89"/>
      <c r="E18" s="38">
        <v>0</v>
      </c>
      <c r="F18" s="36">
        <v>0</v>
      </c>
    </row>
    <row r="19" spans="1:6" ht="18.75">
      <c r="A19" s="136" t="s">
        <v>283</v>
      </c>
      <c r="B19" s="88"/>
      <c r="C19" s="88"/>
      <c r="D19" s="89"/>
      <c r="E19" s="38">
        <v>0</v>
      </c>
      <c r="F19" s="36">
        <v>0</v>
      </c>
    </row>
    <row r="20" spans="1:6" ht="18.75">
      <c r="A20" s="136" t="s">
        <v>284</v>
      </c>
      <c r="B20" s="88"/>
      <c r="C20" s="88"/>
      <c r="D20" s="89"/>
      <c r="E20" s="38">
        <v>2</v>
      </c>
      <c r="F20" s="36">
        <v>27648</v>
      </c>
    </row>
    <row r="21" spans="1:6" ht="18.75">
      <c r="A21" s="136" t="s">
        <v>285</v>
      </c>
      <c r="B21" s="88"/>
      <c r="C21" s="88"/>
      <c r="D21" s="89"/>
      <c r="E21" s="38">
        <v>0</v>
      </c>
      <c r="F21" s="36">
        <v>0</v>
      </c>
    </row>
    <row r="22" spans="1:6" ht="18.75">
      <c r="A22" s="136" t="s">
        <v>286</v>
      </c>
      <c r="B22" s="88"/>
      <c r="C22" s="88"/>
      <c r="D22" s="89"/>
      <c r="E22" s="38">
        <v>5</v>
      </c>
      <c r="F22" s="36">
        <v>87775</v>
      </c>
    </row>
    <row r="23" spans="1:6" ht="18.75">
      <c r="A23" s="136" t="s">
        <v>287</v>
      </c>
      <c r="B23" s="88"/>
      <c r="C23" s="88"/>
      <c r="D23" s="89"/>
      <c r="E23" s="38">
        <v>5</v>
      </c>
      <c r="F23" s="36">
        <v>62422</v>
      </c>
    </row>
    <row r="24" spans="1:6" ht="18.75">
      <c r="A24" s="136" t="s">
        <v>288</v>
      </c>
      <c r="B24" s="88"/>
      <c r="C24" s="88"/>
      <c r="D24" s="89"/>
      <c r="E24" s="38">
        <v>0</v>
      </c>
      <c r="F24" s="36">
        <v>0</v>
      </c>
    </row>
    <row r="25" spans="1:6" ht="18.75">
      <c r="A25" s="136" t="s">
        <v>289</v>
      </c>
      <c r="B25" s="88"/>
      <c r="C25" s="88"/>
      <c r="D25" s="89"/>
      <c r="E25" s="38">
        <v>0</v>
      </c>
      <c r="F25" s="36">
        <v>0</v>
      </c>
    </row>
    <row r="26" spans="1:6" ht="18.75">
      <c r="A26" s="136" t="s">
        <v>290</v>
      </c>
      <c r="B26" s="88"/>
      <c r="C26" s="88"/>
      <c r="D26" s="88"/>
      <c r="E26" s="38">
        <v>0</v>
      </c>
      <c r="F26" s="36">
        <v>0</v>
      </c>
    </row>
    <row r="27" spans="1:6" ht="19.5" customHeight="1">
      <c r="A27" s="136" t="s">
        <v>399</v>
      </c>
      <c r="B27" s="88"/>
      <c r="C27" s="88"/>
      <c r="D27" s="89"/>
      <c r="E27" s="48"/>
      <c r="F27" s="47">
        <v>0</v>
      </c>
    </row>
    <row r="28" spans="1:6" ht="19.5" customHeight="1">
      <c r="A28" s="134" t="s">
        <v>533</v>
      </c>
      <c r="B28" s="135"/>
      <c r="C28" s="135"/>
      <c r="D28" s="135"/>
      <c r="E28" s="135"/>
      <c r="F28" s="37">
        <f>SUM(F29)</f>
        <v>71800</v>
      </c>
    </row>
    <row r="29" spans="1:6" ht="53.25" customHeight="1">
      <c r="A29" s="136" t="s">
        <v>6</v>
      </c>
      <c r="B29" s="88"/>
      <c r="C29" s="88"/>
      <c r="D29" s="88"/>
      <c r="E29" s="89"/>
      <c r="F29" s="37">
        <f>SUM(F30:F42)</f>
        <v>71800</v>
      </c>
    </row>
    <row r="30" spans="1:6" ht="19.5" customHeight="1">
      <c r="A30" s="136" t="s">
        <v>278</v>
      </c>
      <c r="B30" s="88"/>
      <c r="C30" s="88"/>
      <c r="D30" s="89"/>
      <c r="E30" s="38"/>
      <c r="F30" s="36"/>
    </row>
    <row r="31" spans="1:6" ht="18.75" customHeight="1">
      <c r="A31" s="136" t="s">
        <v>279</v>
      </c>
      <c r="B31" s="88"/>
      <c r="C31" s="88"/>
      <c r="D31" s="89"/>
      <c r="E31" s="38"/>
      <c r="F31" s="36">
        <v>7600</v>
      </c>
    </row>
    <row r="32" spans="1:6" ht="18.75" customHeight="1">
      <c r="A32" s="136" t="s">
        <v>280</v>
      </c>
      <c r="B32" s="88"/>
      <c r="C32" s="88"/>
      <c r="D32" s="89"/>
      <c r="E32" s="38"/>
      <c r="F32" s="36">
        <v>28900</v>
      </c>
    </row>
    <row r="33" spans="1:6" ht="19.5" customHeight="1">
      <c r="A33" s="136" t="s">
        <v>281</v>
      </c>
      <c r="B33" s="88"/>
      <c r="C33" s="88"/>
      <c r="D33" s="89"/>
      <c r="E33" s="38"/>
      <c r="F33" s="36"/>
    </row>
    <row r="34" spans="1:6" ht="18.75">
      <c r="A34" s="136" t="s">
        <v>282</v>
      </c>
      <c r="B34" s="88"/>
      <c r="C34" s="88"/>
      <c r="D34" s="89"/>
      <c r="E34" s="38"/>
      <c r="F34" s="36">
        <v>18300</v>
      </c>
    </row>
    <row r="35" spans="1:6" ht="18.75" customHeight="1">
      <c r="A35" s="136" t="s">
        <v>283</v>
      </c>
      <c r="B35" s="88"/>
      <c r="C35" s="88"/>
      <c r="D35" s="89"/>
      <c r="E35" s="38"/>
      <c r="F35" s="36"/>
    </row>
    <row r="36" spans="1:6" ht="18.75" customHeight="1">
      <c r="A36" s="136" t="s">
        <v>284</v>
      </c>
      <c r="B36" s="88"/>
      <c r="C36" s="88"/>
      <c r="D36" s="89"/>
      <c r="E36" s="38"/>
      <c r="F36" s="36"/>
    </row>
    <row r="37" spans="1:6" ht="18.75">
      <c r="A37" s="136" t="s">
        <v>285</v>
      </c>
      <c r="B37" s="88"/>
      <c r="C37" s="88"/>
      <c r="D37" s="89"/>
      <c r="E37" s="38"/>
      <c r="F37" s="36">
        <v>11000</v>
      </c>
    </row>
    <row r="38" spans="1:6" ht="18.75">
      <c r="A38" s="136" t="s">
        <v>286</v>
      </c>
      <c r="B38" s="88"/>
      <c r="C38" s="88"/>
      <c r="D38" s="89"/>
      <c r="E38" s="38"/>
      <c r="F38" s="36"/>
    </row>
    <row r="39" spans="1:6" ht="19.5" customHeight="1">
      <c r="A39" s="136" t="s">
        <v>287</v>
      </c>
      <c r="B39" s="88"/>
      <c r="C39" s="88"/>
      <c r="D39" s="89"/>
      <c r="E39" s="38"/>
      <c r="F39" s="36"/>
    </row>
    <row r="40" spans="1:6" ht="18.75">
      <c r="A40" s="136" t="s">
        <v>288</v>
      </c>
      <c r="B40" s="88"/>
      <c r="C40" s="88"/>
      <c r="D40" s="89"/>
      <c r="E40" s="38"/>
      <c r="F40" s="36"/>
    </row>
    <row r="41" spans="1:6" ht="18.75" customHeight="1">
      <c r="A41" s="136" t="s">
        <v>289</v>
      </c>
      <c r="B41" s="88"/>
      <c r="C41" s="88"/>
      <c r="D41" s="89"/>
      <c r="E41" s="38"/>
      <c r="F41" s="36">
        <v>6000</v>
      </c>
    </row>
    <row r="42" spans="1:6" ht="18.75">
      <c r="A42" s="136" t="s">
        <v>290</v>
      </c>
      <c r="B42" s="88"/>
      <c r="C42" s="88"/>
      <c r="D42" s="88"/>
      <c r="E42" s="38"/>
      <c r="F42" s="36"/>
    </row>
    <row r="43" spans="1:6" ht="18.75">
      <c r="A43" s="160" t="s">
        <v>419</v>
      </c>
      <c r="B43" s="161"/>
      <c r="C43" s="161"/>
      <c r="D43" s="161"/>
      <c r="E43" s="40"/>
      <c r="F43" s="50">
        <v>0</v>
      </c>
    </row>
    <row r="44" spans="1:6" ht="19.5" thickBot="1">
      <c r="A44" s="177" t="s">
        <v>534</v>
      </c>
      <c r="B44" s="178"/>
      <c r="C44" s="178"/>
      <c r="D44" s="178"/>
      <c r="E44" s="178"/>
      <c r="F44" s="42">
        <f>SUM(F11,-F29,-F43)</f>
        <v>106045</v>
      </c>
    </row>
  </sheetData>
  <sheetProtection/>
  <mergeCells count="44">
    <mergeCell ref="A5:E5"/>
    <mergeCell ref="A6:E6"/>
    <mergeCell ref="A7:E7"/>
    <mergeCell ref="A8:E8"/>
    <mergeCell ref="A1:F1"/>
    <mergeCell ref="A2:F2"/>
    <mergeCell ref="A3:F3"/>
    <mergeCell ref="A4:F4"/>
    <mergeCell ref="A13:D13"/>
    <mergeCell ref="A14:D14"/>
    <mergeCell ref="A15:D15"/>
    <mergeCell ref="A16:D16"/>
    <mergeCell ref="A9:E9"/>
    <mergeCell ref="A10:E10"/>
    <mergeCell ref="A11:E11"/>
    <mergeCell ref="A12:E12"/>
    <mergeCell ref="A17:D17"/>
    <mergeCell ref="A18:D18"/>
    <mergeCell ref="A27:D27"/>
    <mergeCell ref="A29:E29"/>
    <mergeCell ref="A25:D25"/>
    <mergeCell ref="A26:D26"/>
    <mergeCell ref="A19:D19"/>
    <mergeCell ref="A20:D20"/>
    <mergeCell ref="A21:D21"/>
    <mergeCell ref="A22:D22"/>
    <mergeCell ref="A32:D32"/>
    <mergeCell ref="A33:D33"/>
    <mergeCell ref="A34:D34"/>
    <mergeCell ref="A35:D35"/>
    <mergeCell ref="A23:D23"/>
    <mergeCell ref="A24:D24"/>
    <mergeCell ref="A30:D30"/>
    <mergeCell ref="A31:D31"/>
    <mergeCell ref="A43:D43"/>
    <mergeCell ref="A44:E44"/>
    <mergeCell ref="A28:E28"/>
    <mergeCell ref="A42:D42"/>
    <mergeCell ref="A36:D36"/>
    <mergeCell ref="A37:D37"/>
    <mergeCell ref="A38:D38"/>
    <mergeCell ref="A39:D39"/>
    <mergeCell ref="A40:D40"/>
    <mergeCell ref="A41:D4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2">
      <selection activeCell="A21" sqref="A21:F21"/>
    </sheetView>
  </sheetViews>
  <sheetFormatPr defaultColWidth="9.00390625" defaultRowHeight="12.75"/>
  <cols>
    <col min="1" max="1" width="10.875" style="0" customWidth="1"/>
    <col min="5" max="5" width="8.375" style="0" customWidth="1"/>
    <col min="6" max="6" width="5.625" style="0" customWidth="1"/>
    <col min="7" max="7" width="12.25390625" style="0" customWidth="1"/>
    <col min="8" max="8" width="12.875" style="0" customWidth="1"/>
    <col min="9" max="9" width="12.00390625" style="0" customWidth="1"/>
    <col min="10" max="10" width="9.625" style="0" bestFit="1" customWidth="1"/>
  </cols>
  <sheetData>
    <row r="1" spans="1:10" ht="25.5">
      <c r="A1" s="170" t="s">
        <v>526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66" customHeight="1">
      <c r="A2" s="171" t="s">
        <v>454</v>
      </c>
      <c r="B2" s="172"/>
      <c r="C2" s="172"/>
      <c r="D2" s="172"/>
      <c r="E2" s="172"/>
      <c r="F2" s="173"/>
      <c r="G2" s="54" t="s">
        <v>527</v>
      </c>
      <c r="H2" s="54" t="s">
        <v>517</v>
      </c>
      <c r="I2" s="60" t="s">
        <v>455</v>
      </c>
      <c r="J2" s="52" t="s">
        <v>456</v>
      </c>
    </row>
    <row r="3" spans="1:10" ht="31.5" customHeight="1">
      <c r="A3" s="182" t="s">
        <v>457</v>
      </c>
      <c r="B3" s="183"/>
      <c r="C3" s="183"/>
      <c r="D3" s="183"/>
      <c r="E3" s="183"/>
      <c r="F3" s="184"/>
      <c r="G3" s="55">
        <f>SUM(G4:G11)</f>
        <v>931142</v>
      </c>
      <c r="H3" s="55">
        <f>SUM(H4:H11)</f>
        <v>258322</v>
      </c>
      <c r="I3" s="55">
        <f>SUM(I4:I11)</f>
        <v>672820</v>
      </c>
      <c r="J3" s="56">
        <f aca="true" t="shared" si="0" ref="J3:J11">PRODUCT(H3,1/G3,100)</f>
        <v>27.742492552156385</v>
      </c>
    </row>
    <row r="4" spans="1:10" ht="24" customHeight="1">
      <c r="A4" s="166" t="s">
        <v>458</v>
      </c>
      <c r="B4" s="166"/>
      <c r="C4" s="166"/>
      <c r="D4" s="166"/>
      <c r="E4" s="166"/>
      <c r="F4" s="166"/>
      <c r="G4" s="57">
        <v>144640</v>
      </c>
      <c r="H4" s="57">
        <v>42606</v>
      </c>
      <c r="I4" s="57">
        <f>SUM(G4,-H4)</f>
        <v>102034</v>
      </c>
      <c r="J4" s="56">
        <f t="shared" si="0"/>
        <v>29.456581858407077</v>
      </c>
    </row>
    <row r="5" spans="1:10" ht="39" customHeight="1">
      <c r="A5" s="166" t="s">
        <v>459</v>
      </c>
      <c r="B5" s="166"/>
      <c r="C5" s="166"/>
      <c r="D5" s="166"/>
      <c r="E5" s="166"/>
      <c r="F5" s="166"/>
      <c r="G5" s="57">
        <v>123508</v>
      </c>
      <c r="H5" s="57">
        <v>14907</v>
      </c>
      <c r="I5" s="57">
        <f>SUM(G5,-H5)</f>
        <v>108601</v>
      </c>
      <c r="J5" s="56">
        <f t="shared" si="0"/>
        <v>12.069663503578715</v>
      </c>
    </row>
    <row r="6" spans="1:10" ht="39" customHeight="1">
      <c r="A6" s="166" t="s">
        <v>460</v>
      </c>
      <c r="B6" s="166"/>
      <c r="C6" s="166"/>
      <c r="D6" s="166"/>
      <c r="E6" s="166"/>
      <c r="F6" s="166"/>
      <c r="G6" s="57">
        <v>87750</v>
      </c>
      <c r="H6" s="57">
        <v>27750</v>
      </c>
      <c r="I6" s="57">
        <f>SUM(G6,-H6)</f>
        <v>60000</v>
      </c>
      <c r="J6" s="56">
        <f t="shared" si="0"/>
        <v>31.62393162393162</v>
      </c>
    </row>
    <row r="7" spans="1:10" ht="39" customHeight="1">
      <c r="A7" s="166" t="s">
        <v>461</v>
      </c>
      <c r="B7" s="166"/>
      <c r="C7" s="166"/>
      <c r="D7" s="166"/>
      <c r="E7" s="166"/>
      <c r="F7" s="166"/>
      <c r="G7" s="57"/>
      <c r="H7" s="57"/>
      <c r="I7" s="57"/>
      <c r="J7" s="56"/>
    </row>
    <row r="8" spans="1:10" ht="33.75" customHeight="1">
      <c r="A8" s="166" t="s">
        <v>462</v>
      </c>
      <c r="B8" s="166"/>
      <c r="C8" s="166"/>
      <c r="D8" s="166"/>
      <c r="E8" s="166"/>
      <c r="F8" s="166"/>
      <c r="G8" s="57">
        <v>459470</v>
      </c>
      <c r="H8" s="57">
        <v>87133</v>
      </c>
      <c r="I8" s="57">
        <f>SUM(G8,-H8)</f>
        <v>372337</v>
      </c>
      <c r="J8" s="56">
        <f t="shared" si="0"/>
        <v>18.963806124447732</v>
      </c>
    </row>
    <row r="9" spans="1:10" ht="36" customHeight="1">
      <c r="A9" s="166" t="s">
        <v>463</v>
      </c>
      <c r="B9" s="166"/>
      <c r="C9" s="166"/>
      <c r="D9" s="166"/>
      <c r="E9" s="166"/>
      <c r="F9" s="166"/>
      <c r="G9" s="57">
        <v>83475</v>
      </c>
      <c r="H9" s="57">
        <v>83475</v>
      </c>
      <c r="I9" s="57">
        <f>SUM(G9,-H9)</f>
        <v>0</v>
      </c>
      <c r="J9" s="56">
        <f t="shared" si="0"/>
        <v>100</v>
      </c>
    </row>
    <row r="10" spans="1:10" ht="39.75" customHeight="1">
      <c r="A10" s="166" t="s">
        <v>464</v>
      </c>
      <c r="B10" s="166"/>
      <c r="C10" s="166"/>
      <c r="D10" s="166"/>
      <c r="E10" s="166"/>
      <c r="F10" s="166"/>
      <c r="G10" s="57"/>
      <c r="H10" s="57"/>
      <c r="I10" s="57"/>
      <c r="J10" s="56"/>
    </row>
    <row r="11" spans="1:10" ht="42" customHeight="1">
      <c r="A11" s="166" t="s">
        <v>465</v>
      </c>
      <c r="B11" s="166"/>
      <c r="C11" s="166"/>
      <c r="D11" s="166"/>
      <c r="E11" s="166"/>
      <c r="F11" s="166"/>
      <c r="G11" s="57">
        <v>32299</v>
      </c>
      <c r="H11" s="57">
        <v>2451</v>
      </c>
      <c r="I11" s="57">
        <f>SUM(G11,-H11)</f>
        <v>29848</v>
      </c>
      <c r="J11" s="56">
        <f t="shared" si="0"/>
        <v>7.588470231276509</v>
      </c>
    </row>
    <row r="12" spans="1:10" ht="18.75">
      <c r="A12" s="180" t="s">
        <v>466</v>
      </c>
      <c r="B12" s="180"/>
      <c r="C12" s="180"/>
      <c r="D12" s="180"/>
      <c r="E12" s="180"/>
      <c r="F12" s="180"/>
      <c r="G12" s="169">
        <f>SUM(G14:G22)</f>
        <v>1758776</v>
      </c>
      <c r="H12" s="169">
        <f>SUM(H14:H22)</f>
        <v>1092205</v>
      </c>
      <c r="I12" s="169">
        <f>SUM(I14:I22)</f>
        <v>666571</v>
      </c>
      <c r="J12" s="52" t="s">
        <v>456</v>
      </c>
    </row>
    <row r="13" spans="1:10" ht="33" customHeight="1">
      <c r="A13" s="181"/>
      <c r="B13" s="181"/>
      <c r="C13" s="181"/>
      <c r="D13" s="181"/>
      <c r="E13" s="181"/>
      <c r="F13" s="181"/>
      <c r="G13" s="169"/>
      <c r="H13" s="169"/>
      <c r="I13" s="169"/>
      <c r="J13" s="56">
        <f>PRODUCT(H12,1/G12,100)</f>
        <v>62.100290201822176</v>
      </c>
    </row>
    <row r="14" spans="1:10" ht="24.75" customHeight="1">
      <c r="A14" s="166" t="s">
        <v>458</v>
      </c>
      <c r="B14" s="166"/>
      <c r="C14" s="166"/>
      <c r="D14" s="166"/>
      <c r="E14" s="166"/>
      <c r="F14" s="166"/>
      <c r="G14" s="57">
        <v>296445</v>
      </c>
      <c r="H14" s="57">
        <v>163711</v>
      </c>
      <c r="I14" s="59">
        <f aca="true" t="shared" si="1" ref="I14:I23">SUM(G14,-H14)</f>
        <v>132734</v>
      </c>
      <c r="J14" s="56">
        <f aca="true" t="shared" si="2" ref="J14:J23">PRODUCT(H14,1/G14,100)</f>
        <v>55.22474658031001</v>
      </c>
    </row>
    <row r="15" spans="1:10" ht="37.5" customHeight="1">
      <c r="A15" s="166" t="s">
        <v>459</v>
      </c>
      <c r="B15" s="166"/>
      <c r="C15" s="166"/>
      <c r="D15" s="166"/>
      <c r="E15" s="166"/>
      <c r="F15" s="166"/>
      <c r="G15" s="57">
        <v>82898</v>
      </c>
      <c r="H15" s="57">
        <v>32148</v>
      </c>
      <c r="I15" s="59">
        <f t="shared" si="1"/>
        <v>50750</v>
      </c>
      <c r="J15" s="56">
        <f t="shared" si="2"/>
        <v>38.780187700547664</v>
      </c>
    </row>
    <row r="16" spans="1:10" ht="34.5" customHeight="1">
      <c r="A16" s="166" t="s">
        <v>460</v>
      </c>
      <c r="B16" s="166"/>
      <c r="C16" s="166"/>
      <c r="D16" s="166"/>
      <c r="E16" s="166"/>
      <c r="F16" s="166"/>
      <c r="G16" s="57">
        <v>205000</v>
      </c>
      <c r="H16" s="57">
        <v>97500</v>
      </c>
      <c r="I16" s="59">
        <f t="shared" si="1"/>
        <v>107500</v>
      </c>
      <c r="J16" s="56">
        <f t="shared" si="2"/>
        <v>47.5609756097561</v>
      </c>
    </row>
    <row r="17" spans="1:10" ht="36.75" customHeight="1">
      <c r="A17" s="166" t="s">
        <v>461</v>
      </c>
      <c r="B17" s="166"/>
      <c r="C17" s="166"/>
      <c r="D17" s="166"/>
      <c r="E17" s="166"/>
      <c r="F17" s="166"/>
      <c r="G17" s="57">
        <v>220000</v>
      </c>
      <c r="H17" s="57">
        <v>160000</v>
      </c>
      <c r="I17" s="59">
        <f t="shared" si="1"/>
        <v>60000</v>
      </c>
      <c r="J17" s="56">
        <f t="shared" si="2"/>
        <v>72.72727272727273</v>
      </c>
    </row>
    <row r="18" spans="1:10" ht="36.75" customHeight="1">
      <c r="A18" s="166" t="s">
        <v>528</v>
      </c>
      <c r="B18" s="166"/>
      <c r="C18" s="166"/>
      <c r="D18" s="166"/>
      <c r="E18" s="166"/>
      <c r="F18" s="166"/>
      <c r="G18" s="57">
        <v>80000</v>
      </c>
      <c r="H18" s="57">
        <v>80000</v>
      </c>
      <c r="I18" s="59">
        <f t="shared" si="1"/>
        <v>0</v>
      </c>
      <c r="J18" s="56">
        <f t="shared" si="2"/>
        <v>100</v>
      </c>
    </row>
    <row r="19" spans="1:10" ht="39" customHeight="1">
      <c r="A19" s="166" t="s">
        <v>462</v>
      </c>
      <c r="B19" s="166"/>
      <c r="C19" s="166"/>
      <c r="D19" s="166"/>
      <c r="E19" s="166"/>
      <c r="F19" s="166"/>
      <c r="G19" s="57">
        <v>580316</v>
      </c>
      <c r="H19" s="57">
        <v>293952</v>
      </c>
      <c r="I19" s="59">
        <f t="shared" si="1"/>
        <v>286364</v>
      </c>
      <c r="J19" s="56">
        <f t="shared" si="2"/>
        <v>50.653781732711145</v>
      </c>
    </row>
    <row r="20" spans="1:10" ht="33.75" customHeight="1">
      <c r="A20" s="166" t="s">
        <v>463</v>
      </c>
      <c r="B20" s="166"/>
      <c r="C20" s="166"/>
      <c r="D20" s="166"/>
      <c r="E20" s="166"/>
      <c r="F20" s="166"/>
      <c r="G20" s="57">
        <v>84810</v>
      </c>
      <c r="H20" s="57">
        <v>84810</v>
      </c>
      <c r="I20" s="59">
        <f t="shared" si="1"/>
        <v>0</v>
      </c>
      <c r="J20" s="56">
        <f t="shared" si="2"/>
        <v>100</v>
      </c>
    </row>
    <row r="21" spans="1:10" ht="33" customHeight="1">
      <c r="A21" s="166" t="s">
        <v>464</v>
      </c>
      <c r="B21" s="166"/>
      <c r="C21" s="166"/>
      <c r="D21" s="166"/>
      <c r="E21" s="166"/>
      <c r="F21" s="166"/>
      <c r="G21" s="57">
        <v>177845</v>
      </c>
      <c r="H21" s="57">
        <v>177845</v>
      </c>
      <c r="I21" s="59">
        <f t="shared" si="1"/>
        <v>0</v>
      </c>
      <c r="J21" s="56">
        <f t="shared" si="2"/>
        <v>99.99999999999999</v>
      </c>
    </row>
    <row r="22" spans="1:10" ht="35.25" customHeight="1">
      <c r="A22" s="166" t="s">
        <v>465</v>
      </c>
      <c r="B22" s="166"/>
      <c r="C22" s="166"/>
      <c r="D22" s="166"/>
      <c r="E22" s="166"/>
      <c r="F22" s="166"/>
      <c r="G22" s="57">
        <v>31462</v>
      </c>
      <c r="H22" s="57">
        <v>2239</v>
      </c>
      <c r="I22" s="59">
        <f t="shared" si="1"/>
        <v>29223</v>
      </c>
      <c r="J22" s="56">
        <f t="shared" si="2"/>
        <v>7.11652151802174</v>
      </c>
    </row>
    <row r="23" spans="1:10" ht="43.5" customHeight="1">
      <c r="A23" s="166" t="s">
        <v>529</v>
      </c>
      <c r="B23" s="166"/>
      <c r="C23" s="166"/>
      <c r="D23" s="166"/>
      <c r="E23" s="166"/>
      <c r="F23" s="166"/>
      <c r="G23" s="57">
        <v>62759</v>
      </c>
      <c r="H23" s="57">
        <v>0</v>
      </c>
      <c r="I23" s="59">
        <f t="shared" si="1"/>
        <v>62759</v>
      </c>
      <c r="J23" s="56">
        <f t="shared" si="2"/>
        <v>0</v>
      </c>
    </row>
  </sheetData>
  <sheetProtection/>
  <mergeCells count="25">
    <mergeCell ref="A5:F5"/>
    <mergeCell ref="A6:F6"/>
    <mergeCell ref="A7:F7"/>
    <mergeCell ref="A8:F8"/>
    <mergeCell ref="A1:J1"/>
    <mergeCell ref="A2:F2"/>
    <mergeCell ref="A3:F3"/>
    <mergeCell ref="A4:F4"/>
    <mergeCell ref="G12:G13"/>
    <mergeCell ref="H12:H13"/>
    <mergeCell ref="I12:I13"/>
    <mergeCell ref="A14:F14"/>
    <mergeCell ref="A9:F9"/>
    <mergeCell ref="A10:F10"/>
    <mergeCell ref="A11:F11"/>
    <mergeCell ref="A12:F13"/>
    <mergeCell ref="A15:F15"/>
    <mergeCell ref="A16:F16"/>
    <mergeCell ref="A23:F23"/>
    <mergeCell ref="A17:F17"/>
    <mergeCell ref="A18:F18"/>
    <mergeCell ref="A19:F19"/>
    <mergeCell ref="A20:F20"/>
    <mergeCell ref="A21:F21"/>
    <mergeCell ref="A22:F22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20.75390625" style="0" customWidth="1"/>
    <col min="5" max="5" width="11.125" style="0" customWidth="1"/>
    <col min="6" max="6" width="11.625" style="0" customWidth="1"/>
    <col min="8" max="8" width="10.75390625" style="0" customWidth="1"/>
  </cols>
  <sheetData>
    <row r="1" spans="1:8" ht="20.25">
      <c r="A1" s="91" t="s">
        <v>300</v>
      </c>
      <c r="B1" s="91"/>
      <c r="C1" s="91"/>
      <c r="D1" s="91"/>
      <c r="E1" s="91"/>
      <c r="F1" s="91"/>
      <c r="G1" s="91"/>
      <c r="H1" s="91"/>
    </row>
    <row r="2" spans="1:8" ht="62.25" customHeight="1">
      <c r="A2" s="90" t="s">
        <v>505</v>
      </c>
      <c r="B2" s="90"/>
      <c r="C2" s="90"/>
      <c r="D2" s="90"/>
      <c r="E2" s="90"/>
      <c r="F2" s="90"/>
      <c r="G2" s="90"/>
      <c r="H2" s="90"/>
    </row>
    <row r="3" spans="1:8" ht="18" customHeight="1">
      <c r="A3" s="79" t="s">
        <v>323</v>
      </c>
      <c r="B3" s="79"/>
      <c r="C3" s="79"/>
      <c r="D3" s="79"/>
      <c r="E3" s="79"/>
      <c r="F3" s="79"/>
      <c r="G3" s="79"/>
      <c r="H3" s="25">
        <f>SUM(H4:H6)</f>
        <v>326499</v>
      </c>
    </row>
    <row r="4" spans="1:8" ht="18.75">
      <c r="A4" s="85" t="s">
        <v>302</v>
      </c>
      <c r="B4" s="85"/>
      <c r="C4" s="85"/>
      <c r="D4" s="85"/>
      <c r="E4" s="85"/>
      <c r="F4" s="85"/>
      <c r="G4" s="85"/>
      <c r="H4" s="24">
        <v>13000</v>
      </c>
    </row>
    <row r="5" spans="1:8" ht="18.75">
      <c r="A5" s="85" t="s">
        <v>303</v>
      </c>
      <c r="B5" s="85"/>
      <c r="C5" s="85"/>
      <c r="D5" s="85"/>
      <c r="E5" s="85"/>
      <c r="F5" s="85"/>
      <c r="G5" s="85"/>
      <c r="H5" s="24">
        <v>42766</v>
      </c>
    </row>
    <row r="6" spans="1:8" ht="18.75">
      <c r="A6" s="85" t="s">
        <v>304</v>
      </c>
      <c r="B6" s="85"/>
      <c r="C6" s="85"/>
      <c r="D6" s="85"/>
      <c r="E6" s="85"/>
      <c r="F6" s="85"/>
      <c r="G6" s="85"/>
      <c r="H6" s="24">
        <v>270733</v>
      </c>
    </row>
    <row r="7" spans="1:8" ht="18.75">
      <c r="A7" s="85" t="s">
        <v>324</v>
      </c>
      <c r="B7" s="85"/>
      <c r="C7" s="85"/>
      <c r="D7" s="85"/>
      <c r="E7" s="85"/>
      <c r="F7" s="85"/>
      <c r="G7" s="85"/>
      <c r="H7" s="25">
        <f>SUM(H8,H14,H18,H22,H23,H30)</f>
        <v>451244</v>
      </c>
    </row>
    <row r="8" spans="1:8" ht="18" customHeight="1">
      <c r="A8" s="79" t="s">
        <v>305</v>
      </c>
      <c r="B8" s="79"/>
      <c r="C8" s="79"/>
      <c r="D8" s="79"/>
      <c r="E8" s="79"/>
      <c r="F8" s="79"/>
      <c r="G8" s="79"/>
      <c r="H8" s="24">
        <f>SUM(H10,H11,H13)</f>
        <v>240000</v>
      </c>
    </row>
    <row r="9" spans="1:8" ht="18" customHeight="1">
      <c r="A9" s="86" t="s">
        <v>308</v>
      </c>
      <c r="B9" s="86"/>
      <c r="C9" s="86"/>
      <c r="D9" s="86"/>
      <c r="E9" s="86"/>
      <c r="F9" s="86"/>
      <c r="G9" s="26" t="s">
        <v>307</v>
      </c>
      <c r="H9" s="24"/>
    </row>
    <row r="10" spans="1:8" ht="18" customHeight="1">
      <c r="A10" s="79" t="s">
        <v>316</v>
      </c>
      <c r="B10" s="79"/>
      <c r="C10" s="79"/>
      <c r="D10" s="79"/>
      <c r="E10" s="79"/>
      <c r="F10" s="79"/>
      <c r="G10" s="24">
        <v>10000</v>
      </c>
      <c r="H10" s="24">
        <f>PRODUCT(G10,12)</f>
        <v>120000</v>
      </c>
    </row>
    <row r="11" spans="1:8" ht="18.75">
      <c r="A11" s="79" t="s">
        <v>318</v>
      </c>
      <c r="B11" s="79"/>
      <c r="C11" s="79"/>
      <c r="D11" s="79"/>
      <c r="E11" s="79"/>
      <c r="F11" s="79"/>
      <c r="G11" s="24">
        <v>8000</v>
      </c>
      <c r="H11" s="24">
        <f>PRODUCT(G11,12)</f>
        <v>96000</v>
      </c>
    </row>
    <row r="12" spans="1:8" ht="18" customHeight="1">
      <c r="A12" s="79" t="s">
        <v>317</v>
      </c>
      <c r="B12" s="79"/>
      <c r="C12" s="79"/>
      <c r="D12" s="79"/>
      <c r="E12" s="79"/>
      <c r="F12" s="79"/>
      <c r="G12" s="24"/>
      <c r="H12" s="24"/>
    </row>
    <row r="13" spans="1:8" ht="18" customHeight="1">
      <c r="A13" s="79" t="s">
        <v>306</v>
      </c>
      <c r="B13" s="79"/>
      <c r="C13" s="79"/>
      <c r="D13" s="79"/>
      <c r="E13" s="79"/>
      <c r="F13" s="79"/>
      <c r="G13" s="24">
        <v>2000</v>
      </c>
      <c r="H13" s="24">
        <f>PRODUCT(G13,12)</f>
        <v>24000</v>
      </c>
    </row>
    <row r="14" spans="1:8" ht="18.75">
      <c r="A14" s="79" t="s">
        <v>309</v>
      </c>
      <c r="B14" s="79"/>
      <c r="C14" s="79"/>
      <c r="D14" s="79"/>
      <c r="E14" s="79"/>
      <c r="F14" s="79"/>
      <c r="G14" s="79"/>
      <c r="H14" s="24">
        <f>SUM(H16,H17)</f>
        <v>20100</v>
      </c>
    </row>
    <row r="15" spans="1:8" ht="18.75">
      <c r="A15" s="86" t="s">
        <v>308</v>
      </c>
      <c r="B15" s="86"/>
      <c r="C15" s="86"/>
      <c r="D15" s="86"/>
      <c r="E15" s="86"/>
      <c r="F15" s="86"/>
      <c r="G15" s="26" t="s">
        <v>307</v>
      </c>
      <c r="H15" s="24"/>
    </row>
    <row r="16" spans="1:8" ht="24" customHeight="1">
      <c r="A16" s="79" t="s">
        <v>313</v>
      </c>
      <c r="B16" s="79"/>
      <c r="C16" s="79"/>
      <c r="D16" s="79"/>
      <c r="E16" s="79"/>
      <c r="F16" s="79"/>
      <c r="G16" s="24">
        <v>1500</v>
      </c>
      <c r="H16" s="24">
        <f>PRODUCT(G16,12)</f>
        <v>18000</v>
      </c>
    </row>
    <row r="17" spans="1:8" ht="40.5" customHeight="1">
      <c r="A17" s="79" t="s">
        <v>314</v>
      </c>
      <c r="B17" s="79"/>
      <c r="C17" s="79"/>
      <c r="D17" s="79"/>
      <c r="E17" s="79"/>
      <c r="F17" s="79"/>
      <c r="G17" s="24"/>
      <c r="H17" s="24">
        <v>2100</v>
      </c>
    </row>
    <row r="18" spans="1:8" ht="18.75">
      <c r="A18" s="79" t="s">
        <v>310</v>
      </c>
      <c r="B18" s="79"/>
      <c r="C18" s="79"/>
      <c r="D18" s="79"/>
      <c r="E18" s="79"/>
      <c r="F18" s="79"/>
      <c r="G18" s="24"/>
      <c r="H18" s="24">
        <f>SUM(H20,H21)</f>
        <v>2352</v>
      </c>
    </row>
    <row r="19" spans="1:8" ht="18.75">
      <c r="A19" s="86" t="s">
        <v>308</v>
      </c>
      <c r="B19" s="86"/>
      <c r="C19" s="86"/>
      <c r="D19" s="86"/>
      <c r="E19" s="86"/>
      <c r="F19" s="86"/>
      <c r="G19" s="26" t="s">
        <v>307</v>
      </c>
      <c r="H19" s="24"/>
    </row>
    <row r="20" spans="1:8" ht="18" customHeight="1">
      <c r="A20" s="79" t="s">
        <v>315</v>
      </c>
      <c r="B20" s="79"/>
      <c r="C20" s="79"/>
      <c r="D20" s="79"/>
      <c r="E20" s="79"/>
      <c r="F20" s="79"/>
      <c r="G20" s="24">
        <v>132</v>
      </c>
      <c r="H20" s="24">
        <f>PRODUCT(G20,6)</f>
        <v>792</v>
      </c>
    </row>
    <row r="21" spans="1:8" ht="20.25" customHeight="1">
      <c r="A21" s="79" t="s">
        <v>506</v>
      </c>
      <c r="B21" s="79"/>
      <c r="C21" s="79"/>
      <c r="D21" s="79"/>
      <c r="E21" s="79"/>
      <c r="F21" s="79"/>
      <c r="G21" s="24"/>
      <c r="H21" s="24">
        <v>1560</v>
      </c>
    </row>
    <row r="22" spans="1:8" ht="18.75">
      <c r="A22" s="79" t="s">
        <v>311</v>
      </c>
      <c r="B22" s="79"/>
      <c r="C22" s="79"/>
      <c r="D22" s="79"/>
      <c r="E22" s="79"/>
      <c r="F22" s="79"/>
      <c r="G22" s="24">
        <v>7200</v>
      </c>
      <c r="H22" s="24">
        <f>PRODUCT(G22,12)</f>
        <v>86400</v>
      </c>
    </row>
    <row r="23" spans="1:8" ht="18.75">
      <c r="A23" s="85" t="s">
        <v>312</v>
      </c>
      <c r="B23" s="85"/>
      <c r="C23" s="85"/>
      <c r="D23" s="85"/>
      <c r="E23" s="85"/>
      <c r="F23" s="85"/>
      <c r="G23" s="26" t="s">
        <v>507</v>
      </c>
      <c r="H23" s="24">
        <f>SUM(H25,H26,H27,H28,H29)</f>
        <v>98792</v>
      </c>
    </row>
    <row r="24" spans="1:8" ht="18.75">
      <c r="A24" s="86" t="s">
        <v>308</v>
      </c>
      <c r="B24" s="86"/>
      <c r="C24" s="86"/>
      <c r="D24" s="86"/>
      <c r="E24" s="86"/>
      <c r="F24" s="86"/>
      <c r="G24" s="26"/>
      <c r="H24" s="24"/>
    </row>
    <row r="25" spans="1:8" ht="18.75">
      <c r="A25" s="79" t="s">
        <v>523</v>
      </c>
      <c r="B25" s="79"/>
      <c r="C25" s="79"/>
      <c r="D25" s="79"/>
      <c r="E25" s="79"/>
      <c r="F25" s="79"/>
      <c r="G25" s="24">
        <v>3234</v>
      </c>
      <c r="H25" s="24">
        <v>25872</v>
      </c>
    </row>
    <row r="26" spans="1:8" ht="39" customHeight="1">
      <c r="A26" s="79" t="s">
        <v>511</v>
      </c>
      <c r="B26" s="79"/>
      <c r="C26" s="79"/>
      <c r="D26" s="79"/>
      <c r="E26" s="79"/>
      <c r="F26" s="79"/>
      <c r="G26" s="24"/>
      <c r="H26" s="24">
        <v>17700</v>
      </c>
    </row>
    <row r="27" spans="1:8" ht="40.5" customHeight="1">
      <c r="A27" s="87" t="s">
        <v>512</v>
      </c>
      <c r="B27" s="88"/>
      <c r="C27" s="88"/>
      <c r="D27" s="88"/>
      <c r="E27" s="88"/>
      <c r="F27" s="89"/>
      <c r="G27" s="24"/>
      <c r="H27" s="24">
        <v>10200</v>
      </c>
    </row>
    <row r="28" spans="1:8" ht="52.5" customHeight="1">
      <c r="A28" s="79" t="s">
        <v>508</v>
      </c>
      <c r="B28" s="79"/>
      <c r="C28" s="79"/>
      <c r="D28" s="79"/>
      <c r="E28" s="79"/>
      <c r="F28" s="79"/>
      <c r="G28" s="11"/>
      <c r="H28" s="24">
        <v>33020</v>
      </c>
    </row>
    <row r="29" spans="1:8" ht="43.5" customHeight="1">
      <c r="A29" s="79" t="s">
        <v>524</v>
      </c>
      <c r="B29" s="79"/>
      <c r="C29" s="79"/>
      <c r="D29" s="79"/>
      <c r="E29" s="79"/>
      <c r="F29" s="79"/>
      <c r="G29" s="11"/>
      <c r="H29" s="24">
        <v>12000</v>
      </c>
    </row>
    <row r="30" spans="1:8" ht="57" customHeight="1">
      <c r="A30" s="87" t="s">
        <v>509</v>
      </c>
      <c r="B30" s="88"/>
      <c r="C30" s="88"/>
      <c r="D30" s="88"/>
      <c r="E30" s="88"/>
      <c r="F30" s="89"/>
      <c r="G30" s="11"/>
      <c r="H30" s="24">
        <v>3600</v>
      </c>
    </row>
  </sheetData>
  <sheetProtection/>
  <mergeCells count="30">
    <mergeCell ref="A26:F26"/>
    <mergeCell ref="A24:F24"/>
    <mergeCell ref="A29:F29"/>
    <mergeCell ref="A2:H2"/>
    <mergeCell ref="A1:H1"/>
    <mergeCell ref="A14:G14"/>
    <mergeCell ref="A15:F15"/>
    <mergeCell ref="A17:F17"/>
    <mergeCell ref="A16:F16"/>
    <mergeCell ref="A9:F9"/>
    <mergeCell ref="A21:F21"/>
    <mergeCell ref="A22:F22"/>
    <mergeCell ref="A23:F23"/>
    <mergeCell ref="A12:F12"/>
    <mergeCell ref="A13:F13"/>
    <mergeCell ref="A30:F30"/>
    <mergeCell ref="A18:F18"/>
    <mergeCell ref="A27:F27"/>
    <mergeCell ref="A28:F28"/>
    <mergeCell ref="A25:F25"/>
    <mergeCell ref="A7:G7"/>
    <mergeCell ref="A20:F20"/>
    <mergeCell ref="A19:F19"/>
    <mergeCell ref="A3:G3"/>
    <mergeCell ref="A4:G4"/>
    <mergeCell ref="A5:G5"/>
    <mergeCell ref="A6:G6"/>
    <mergeCell ref="A8:G8"/>
    <mergeCell ref="A10:F10"/>
    <mergeCell ref="A11:F11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2">
      <selection activeCell="A1" sqref="A1:H24"/>
    </sheetView>
  </sheetViews>
  <sheetFormatPr defaultColWidth="13.625" defaultRowHeight="12.75"/>
  <cols>
    <col min="1" max="4" width="13.625" style="0" customWidth="1"/>
    <col min="5" max="5" width="11.625" style="0" customWidth="1"/>
    <col min="6" max="6" width="8.125" style="0" customWidth="1"/>
    <col min="7" max="7" width="7.25390625" style="0" customWidth="1"/>
    <col min="8" max="8" width="10.25390625" style="0" customWidth="1"/>
  </cols>
  <sheetData>
    <row r="1" spans="1:8" ht="20.25">
      <c r="A1" s="91" t="s">
        <v>300</v>
      </c>
      <c r="B1" s="91"/>
      <c r="C1" s="91"/>
      <c r="D1" s="91"/>
      <c r="E1" s="91"/>
      <c r="F1" s="91"/>
      <c r="G1" s="91"/>
      <c r="H1" s="91"/>
    </row>
    <row r="2" spans="1:8" ht="56.25" customHeight="1">
      <c r="A2" s="95" t="s">
        <v>468</v>
      </c>
      <c r="B2" s="95"/>
      <c r="C2" s="95"/>
      <c r="D2" s="95"/>
      <c r="E2" s="95"/>
      <c r="F2" s="95"/>
      <c r="G2" s="95"/>
      <c r="H2" s="95"/>
    </row>
    <row r="3" spans="1:8" ht="18" customHeight="1">
      <c r="A3" s="92" t="s">
        <v>301</v>
      </c>
      <c r="B3" s="92"/>
      <c r="C3" s="92"/>
      <c r="D3" s="92"/>
      <c r="E3" s="92"/>
      <c r="F3" s="92"/>
      <c r="G3" s="92"/>
      <c r="H3" s="25">
        <f>SUM(H4:H5)</f>
        <v>477407</v>
      </c>
    </row>
    <row r="4" spans="1:8" ht="18.75">
      <c r="A4" s="96" t="s">
        <v>303</v>
      </c>
      <c r="B4" s="96"/>
      <c r="C4" s="96"/>
      <c r="D4" s="96"/>
      <c r="E4" s="96"/>
      <c r="F4" s="96"/>
      <c r="G4" s="96"/>
      <c r="H4" s="24">
        <v>79737</v>
      </c>
    </row>
    <row r="5" spans="1:8" ht="18.75">
      <c r="A5" s="96" t="s">
        <v>304</v>
      </c>
      <c r="B5" s="96"/>
      <c r="C5" s="96"/>
      <c r="D5" s="96"/>
      <c r="E5" s="96"/>
      <c r="F5" s="96"/>
      <c r="G5" s="96"/>
      <c r="H5" s="24">
        <v>397670</v>
      </c>
    </row>
    <row r="6" spans="1:8" ht="41.25" customHeight="1">
      <c r="A6" s="92" t="s">
        <v>319</v>
      </c>
      <c r="B6" s="92"/>
      <c r="C6" s="92"/>
      <c r="D6" s="92"/>
      <c r="E6" s="92"/>
      <c r="F6" s="92"/>
      <c r="G6" s="92"/>
      <c r="H6" s="25">
        <f>SUM(H7,H20)</f>
        <v>330825</v>
      </c>
    </row>
    <row r="7" spans="1:8" ht="18.75">
      <c r="A7" s="93" t="s">
        <v>321</v>
      </c>
      <c r="B7" s="93"/>
      <c r="C7" s="93"/>
      <c r="D7" s="93"/>
      <c r="E7" s="93"/>
      <c r="F7" s="94" t="s">
        <v>322</v>
      </c>
      <c r="G7" s="94"/>
      <c r="H7" s="24">
        <f>SUM(H8,H9,H11,H12,H14,H15,H16,H17,H18,H19)</f>
        <v>260650</v>
      </c>
    </row>
    <row r="8" spans="1:8" ht="54.75" customHeight="1">
      <c r="A8" s="92" t="s">
        <v>471</v>
      </c>
      <c r="B8" s="92"/>
      <c r="C8" s="92"/>
      <c r="D8" s="92"/>
      <c r="E8" s="92"/>
      <c r="F8" s="75" t="s">
        <v>469</v>
      </c>
      <c r="G8" s="75"/>
      <c r="H8" s="24">
        <v>5500</v>
      </c>
    </row>
    <row r="9" spans="1:8" ht="80.25" customHeight="1">
      <c r="A9" s="92" t="s">
        <v>475</v>
      </c>
      <c r="B9" s="92"/>
      <c r="C9" s="92"/>
      <c r="D9" s="92"/>
      <c r="E9" s="92"/>
      <c r="F9" s="75" t="s">
        <v>470</v>
      </c>
      <c r="G9" s="75"/>
      <c r="H9" s="24">
        <v>1500</v>
      </c>
    </row>
    <row r="10" spans="1:8" ht="90" customHeight="1">
      <c r="A10" s="92" t="s">
        <v>479</v>
      </c>
      <c r="B10" s="92"/>
      <c r="C10" s="92"/>
      <c r="D10" s="92"/>
      <c r="E10" s="92"/>
      <c r="F10" s="75" t="s">
        <v>480</v>
      </c>
      <c r="G10" s="75"/>
      <c r="H10" s="24">
        <v>13000</v>
      </c>
    </row>
    <row r="11" spans="1:8" ht="63" customHeight="1">
      <c r="A11" s="92" t="s">
        <v>474</v>
      </c>
      <c r="B11" s="92"/>
      <c r="C11" s="92"/>
      <c r="D11" s="92"/>
      <c r="E11" s="92"/>
      <c r="F11" s="75" t="s">
        <v>476</v>
      </c>
      <c r="G11" s="75"/>
      <c r="H11" s="24">
        <v>2100</v>
      </c>
    </row>
    <row r="12" spans="1:8" ht="70.5" customHeight="1">
      <c r="A12" s="92" t="s">
        <v>477</v>
      </c>
      <c r="B12" s="92"/>
      <c r="C12" s="92"/>
      <c r="D12" s="92"/>
      <c r="E12" s="92"/>
      <c r="F12" s="75" t="s">
        <v>478</v>
      </c>
      <c r="G12" s="75"/>
      <c r="H12" s="24">
        <v>25100</v>
      </c>
    </row>
    <row r="13" spans="1:8" ht="89.25" customHeight="1">
      <c r="A13" s="92" t="s">
        <v>497</v>
      </c>
      <c r="B13" s="92"/>
      <c r="C13" s="92"/>
      <c r="D13" s="92"/>
      <c r="E13" s="92"/>
      <c r="F13" s="75" t="s">
        <v>498</v>
      </c>
      <c r="G13" s="75"/>
      <c r="H13" s="24">
        <v>33000</v>
      </c>
    </row>
    <row r="14" spans="1:8" ht="100.5" customHeight="1">
      <c r="A14" s="92" t="s">
        <v>481</v>
      </c>
      <c r="B14" s="92"/>
      <c r="C14" s="92"/>
      <c r="D14" s="92"/>
      <c r="E14" s="92"/>
      <c r="F14" s="75" t="s">
        <v>482</v>
      </c>
      <c r="G14" s="75"/>
      <c r="H14" s="24">
        <v>9850</v>
      </c>
    </row>
    <row r="15" spans="1:8" ht="144" customHeight="1">
      <c r="A15" s="92" t="s">
        <v>483</v>
      </c>
      <c r="B15" s="92"/>
      <c r="C15" s="92"/>
      <c r="D15" s="92"/>
      <c r="E15" s="92"/>
      <c r="F15" s="75" t="s">
        <v>484</v>
      </c>
      <c r="G15" s="75"/>
      <c r="H15" s="24">
        <v>9100</v>
      </c>
    </row>
    <row r="16" spans="1:8" ht="171.75" customHeight="1">
      <c r="A16" s="92" t="s">
        <v>485</v>
      </c>
      <c r="B16" s="92"/>
      <c r="C16" s="92"/>
      <c r="D16" s="92"/>
      <c r="E16" s="92"/>
      <c r="F16" s="75" t="s">
        <v>486</v>
      </c>
      <c r="G16" s="75"/>
      <c r="H16" s="24">
        <v>17700</v>
      </c>
    </row>
    <row r="17" spans="1:8" ht="108.75" customHeight="1">
      <c r="A17" s="92" t="s">
        <v>488</v>
      </c>
      <c r="B17" s="92"/>
      <c r="C17" s="92"/>
      <c r="D17" s="92"/>
      <c r="E17" s="92"/>
      <c r="F17" s="75" t="s">
        <v>487</v>
      </c>
      <c r="G17" s="75"/>
      <c r="H17" s="24">
        <v>25900</v>
      </c>
    </row>
    <row r="18" spans="1:8" ht="204" customHeight="1">
      <c r="A18" s="92" t="s">
        <v>489</v>
      </c>
      <c r="B18" s="92"/>
      <c r="C18" s="92"/>
      <c r="D18" s="92"/>
      <c r="E18" s="92"/>
      <c r="F18" s="75" t="s">
        <v>490</v>
      </c>
      <c r="G18" s="75"/>
      <c r="H18" s="24">
        <v>87900</v>
      </c>
    </row>
    <row r="19" spans="1:8" ht="108.75" customHeight="1">
      <c r="A19" s="92" t="s">
        <v>493</v>
      </c>
      <c r="B19" s="92"/>
      <c r="C19" s="92"/>
      <c r="D19" s="92"/>
      <c r="E19" s="92"/>
      <c r="F19" s="75" t="s">
        <v>494</v>
      </c>
      <c r="G19" s="75"/>
      <c r="H19" s="24">
        <v>76000</v>
      </c>
    </row>
    <row r="20" spans="1:8" ht="32.25" customHeight="1">
      <c r="A20" s="93" t="s">
        <v>320</v>
      </c>
      <c r="B20" s="93"/>
      <c r="C20" s="93"/>
      <c r="D20" s="93"/>
      <c r="E20" s="93"/>
      <c r="F20" s="97" t="s">
        <v>322</v>
      </c>
      <c r="G20" s="97"/>
      <c r="H20" s="24">
        <f>SUM(H21,H22,H23)</f>
        <v>70175</v>
      </c>
    </row>
    <row r="21" spans="1:8" ht="162.75" customHeight="1">
      <c r="A21" s="79" t="s">
        <v>473</v>
      </c>
      <c r="B21" s="79"/>
      <c r="C21" s="79"/>
      <c r="D21" s="79"/>
      <c r="E21" s="79"/>
      <c r="F21" s="75" t="s">
        <v>472</v>
      </c>
      <c r="G21" s="75"/>
      <c r="H21" s="24">
        <v>17100</v>
      </c>
    </row>
    <row r="22" spans="1:8" ht="161.25" customHeight="1">
      <c r="A22" s="92" t="s">
        <v>491</v>
      </c>
      <c r="B22" s="92"/>
      <c r="C22" s="92"/>
      <c r="D22" s="92"/>
      <c r="E22" s="92"/>
      <c r="F22" s="75" t="s">
        <v>492</v>
      </c>
      <c r="G22" s="75"/>
      <c r="H22" s="24">
        <v>47500</v>
      </c>
    </row>
    <row r="23" spans="1:8" ht="145.5" customHeight="1">
      <c r="A23" s="92" t="s">
        <v>495</v>
      </c>
      <c r="B23" s="92"/>
      <c r="C23" s="92"/>
      <c r="D23" s="92"/>
      <c r="E23" s="92"/>
      <c r="F23" s="92" t="s">
        <v>496</v>
      </c>
      <c r="G23" s="92"/>
      <c r="H23" s="24">
        <v>5575</v>
      </c>
    </row>
  </sheetData>
  <sheetProtection/>
  <mergeCells count="40">
    <mergeCell ref="A15:E15"/>
    <mergeCell ref="F15:G15"/>
    <mergeCell ref="F20:G20"/>
    <mergeCell ref="A20:E20"/>
    <mergeCell ref="A19:E19"/>
    <mergeCell ref="F19:G19"/>
    <mergeCell ref="A17:E17"/>
    <mergeCell ref="F17:G17"/>
    <mergeCell ref="A18:E18"/>
    <mergeCell ref="F18:G18"/>
    <mergeCell ref="F8:G8"/>
    <mergeCell ref="A9:E9"/>
    <mergeCell ref="F9:G9"/>
    <mergeCell ref="A11:E11"/>
    <mergeCell ref="A6:G6"/>
    <mergeCell ref="A1:H1"/>
    <mergeCell ref="A2:H2"/>
    <mergeCell ref="A3:G3"/>
    <mergeCell ref="A4:G4"/>
    <mergeCell ref="A5:G5"/>
    <mergeCell ref="F14:G14"/>
    <mergeCell ref="A16:E16"/>
    <mergeCell ref="F16:G16"/>
    <mergeCell ref="A22:E22"/>
    <mergeCell ref="A7:E7"/>
    <mergeCell ref="A21:E21"/>
    <mergeCell ref="A8:E8"/>
    <mergeCell ref="F11:G11"/>
    <mergeCell ref="F21:G21"/>
    <mergeCell ref="F7:G7"/>
    <mergeCell ref="A13:E13"/>
    <mergeCell ref="F13:G13"/>
    <mergeCell ref="A10:E10"/>
    <mergeCell ref="F10:G10"/>
    <mergeCell ref="A23:E23"/>
    <mergeCell ref="F23:G23"/>
    <mergeCell ref="A12:E12"/>
    <mergeCell ref="F12:G12"/>
    <mergeCell ref="F22:G22"/>
    <mergeCell ref="A14:E1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19.00390625" style="0" customWidth="1"/>
    <col min="5" max="5" width="11.75390625" style="0" customWidth="1"/>
    <col min="6" max="6" width="7.25390625" style="0" customWidth="1"/>
    <col min="7" max="7" width="5.75390625" style="0" customWidth="1"/>
    <col min="8" max="8" width="19.25390625" style="0" customWidth="1"/>
  </cols>
  <sheetData>
    <row r="1" spans="1:8" ht="20.25">
      <c r="A1" s="91" t="s">
        <v>300</v>
      </c>
      <c r="B1" s="91"/>
      <c r="C1" s="91"/>
      <c r="D1" s="91"/>
      <c r="E1" s="91"/>
      <c r="F1" s="91"/>
      <c r="G1" s="91"/>
      <c r="H1" s="91"/>
    </row>
    <row r="2" spans="1:8" ht="85.5" customHeight="1">
      <c r="A2" s="95" t="s">
        <v>499</v>
      </c>
      <c r="B2" s="95"/>
      <c r="C2" s="95"/>
      <c r="D2" s="95"/>
      <c r="E2" s="95"/>
      <c r="F2" s="95"/>
      <c r="G2" s="95"/>
      <c r="H2" s="95"/>
    </row>
    <row r="3" spans="1:8" ht="18" customHeight="1">
      <c r="A3" s="101" t="s">
        <v>323</v>
      </c>
      <c r="B3" s="101"/>
      <c r="C3" s="101"/>
      <c r="D3" s="101"/>
      <c r="E3" s="101"/>
      <c r="F3" s="101"/>
      <c r="G3" s="101"/>
      <c r="H3" s="25">
        <f>SUM(H4:H7)</f>
        <v>215511</v>
      </c>
    </row>
    <row r="4" spans="1:8" ht="18.75">
      <c r="A4" s="96" t="s">
        <v>325</v>
      </c>
      <c r="B4" s="96"/>
      <c r="C4" s="96"/>
      <c r="D4" s="96"/>
      <c r="E4" s="96"/>
      <c r="F4" s="96"/>
      <c r="G4" s="96"/>
      <c r="H4" s="24">
        <v>134000</v>
      </c>
    </row>
    <row r="5" spans="1:8" ht="18.75">
      <c r="A5" s="96" t="s">
        <v>326</v>
      </c>
      <c r="B5" s="96"/>
      <c r="C5" s="96"/>
      <c r="D5" s="96"/>
      <c r="E5" s="96"/>
      <c r="F5" s="96"/>
      <c r="G5" s="96"/>
      <c r="H5" s="24">
        <v>40000</v>
      </c>
    </row>
    <row r="6" spans="1:8" ht="39" customHeight="1">
      <c r="A6" s="87" t="s">
        <v>501</v>
      </c>
      <c r="B6" s="88"/>
      <c r="C6" s="88"/>
      <c r="D6" s="88"/>
      <c r="E6" s="88"/>
      <c r="F6" s="88"/>
      <c r="G6" s="89"/>
      <c r="H6" s="24">
        <v>9423</v>
      </c>
    </row>
    <row r="7" spans="1:8" ht="29.25" customHeight="1">
      <c r="A7" s="87" t="s">
        <v>500</v>
      </c>
      <c r="B7" s="88"/>
      <c r="C7" s="88"/>
      <c r="D7" s="88"/>
      <c r="E7" s="88"/>
      <c r="F7" s="88"/>
      <c r="G7" s="89"/>
      <c r="H7" s="24">
        <f>SUM(H9,H10)</f>
        <v>32088</v>
      </c>
    </row>
    <row r="8" spans="1:8" ht="19.5" customHeight="1">
      <c r="A8" s="86" t="s">
        <v>308</v>
      </c>
      <c r="B8" s="86"/>
      <c r="C8" s="86"/>
      <c r="D8" s="86"/>
      <c r="E8" s="86"/>
      <c r="F8" s="86"/>
      <c r="G8" s="86"/>
      <c r="H8" s="86"/>
    </row>
    <row r="9" spans="1:8" ht="21" customHeight="1">
      <c r="A9" s="87" t="s">
        <v>325</v>
      </c>
      <c r="B9" s="88"/>
      <c r="C9" s="88"/>
      <c r="D9" s="88"/>
      <c r="E9" s="88"/>
      <c r="F9" s="88"/>
      <c r="G9" s="89"/>
      <c r="H9" s="24">
        <v>31250</v>
      </c>
    </row>
    <row r="10" spans="1:8" ht="38.25" customHeight="1">
      <c r="A10" s="87" t="s">
        <v>501</v>
      </c>
      <c r="B10" s="88"/>
      <c r="C10" s="88"/>
      <c r="D10" s="88"/>
      <c r="E10" s="88"/>
      <c r="F10" s="88"/>
      <c r="G10" s="89"/>
      <c r="H10" s="24">
        <v>838</v>
      </c>
    </row>
    <row r="11" spans="1:8" ht="26.25" customHeight="1">
      <c r="A11" s="100" t="s">
        <v>324</v>
      </c>
      <c r="B11" s="100"/>
      <c r="C11" s="100"/>
      <c r="D11" s="100"/>
      <c r="E11" s="100"/>
      <c r="F11" s="100"/>
      <c r="G11" s="100"/>
      <c r="H11" s="25">
        <f>SUM(H12,H13,H17,H18)</f>
        <v>226918</v>
      </c>
    </row>
    <row r="12" spans="1:8" ht="18.75">
      <c r="A12" s="79" t="s">
        <v>525</v>
      </c>
      <c r="B12" s="79"/>
      <c r="C12" s="79"/>
      <c r="D12" s="79"/>
      <c r="E12" s="79"/>
      <c r="F12" s="79"/>
      <c r="G12" s="79"/>
      <c r="H12" s="24">
        <v>68000</v>
      </c>
    </row>
    <row r="13" spans="1:8" ht="41.25" customHeight="1">
      <c r="A13" s="99" t="s">
        <v>327</v>
      </c>
      <c r="B13" s="99"/>
      <c r="C13" s="99"/>
      <c r="D13" s="99"/>
      <c r="E13" s="99"/>
      <c r="F13" s="99"/>
      <c r="G13" s="99"/>
      <c r="H13" s="24">
        <f>SUM(H15,H16)</f>
        <v>80738</v>
      </c>
    </row>
    <row r="14" spans="1:8" ht="21" customHeight="1">
      <c r="A14" s="86" t="s">
        <v>308</v>
      </c>
      <c r="B14" s="86"/>
      <c r="C14" s="86"/>
      <c r="D14" s="86"/>
      <c r="E14" s="86"/>
      <c r="F14" s="86"/>
      <c r="G14" s="86"/>
      <c r="H14" s="86"/>
    </row>
    <row r="15" spans="1:8" ht="34.5" customHeight="1">
      <c r="A15" s="99" t="s">
        <v>329</v>
      </c>
      <c r="B15" s="99"/>
      <c r="C15" s="99"/>
      <c r="D15" s="99"/>
      <c r="E15" s="99"/>
      <c r="F15" s="99"/>
      <c r="G15" s="99"/>
      <c r="H15" s="24">
        <v>28340</v>
      </c>
    </row>
    <row r="16" spans="1:8" ht="57" customHeight="1">
      <c r="A16" s="99" t="s">
        <v>328</v>
      </c>
      <c r="B16" s="99"/>
      <c r="C16" s="99"/>
      <c r="D16" s="99"/>
      <c r="E16" s="99"/>
      <c r="F16" s="99"/>
      <c r="G16" s="99"/>
      <c r="H16" s="24">
        <v>52398</v>
      </c>
    </row>
    <row r="17" spans="1:8" ht="18.75">
      <c r="A17" s="99" t="s">
        <v>331</v>
      </c>
      <c r="B17" s="99"/>
      <c r="C17" s="99"/>
      <c r="D17" s="99"/>
      <c r="E17" s="99"/>
      <c r="F17" s="99"/>
      <c r="G17" s="99"/>
      <c r="H17" s="24">
        <v>2300</v>
      </c>
    </row>
    <row r="18" spans="1:8" ht="33.75" customHeight="1">
      <c r="A18" s="79" t="s">
        <v>502</v>
      </c>
      <c r="B18" s="79"/>
      <c r="C18" s="79"/>
      <c r="D18" s="79"/>
      <c r="E18" s="79"/>
      <c r="F18" s="79"/>
      <c r="G18" s="79"/>
      <c r="H18" s="24">
        <f>SUM(H19,H20,H21)</f>
        <v>75880</v>
      </c>
    </row>
    <row r="19" spans="1:8" ht="166.5" customHeight="1">
      <c r="A19" s="79" t="s">
        <v>503</v>
      </c>
      <c r="B19" s="79"/>
      <c r="C19" s="79"/>
      <c r="D19" s="79"/>
      <c r="E19" s="79"/>
      <c r="F19" s="79"/>
      <c r="G19" s="79"/>
      <c r="H19" s="24">
        <v>52200</v>
      </c>
    </row>
    <row r="20" spans="1:8" ht="40.5" customHeight="1">
      <c r="A20" s="98" t="s">
        <v>504</v>
      </c>
      <c r="B20" s="98"/>
      <c r="C20" s="98"/>
      <c r="D20" s="98"/>
      <c r="E20" s="98"/>
      <c r="F20" s="98"/>
      <c r="G20" s="98"/>
      <c r="H20" s="24">
        <v>7000</v>
      </c>
    </row>
    <row r="21" spans="1:8" ht="39" customHeight="1">
      <c r="A21" s="98" t="s">
        <v>513</v>
      </c>
      <c r="B21" s="98"/>
      <c r="C21" s="98"/>
      <c r="D21" s="98"/>
      <c r="E21" s="98"/>
      <c r="F21" s="98"/>
      <c r="G21" s="98"/>
      <c r="H21" s="24">
        <v>16680</v>
      </c>
    </row>
  </sheetData>
  <sheetProtection/>
  <mergeCells count="21">
    <mergeCell ref="A7:G7"/>
    <mergeCell ref="A14:H14"/>
    <mergeCell ref="A10:G10"/>
    <mergeCell ref="A19:G19"/>
    <mergeCell ref="A6:G6"/>
    <mergeCell ref="A15:G15"/>
    <mergeCell ref="A9:G9"/>
    <mergeCell ref="A13:G13"/>
    <mergeCell ref="A21:G21"/>
    <mergeCell ref="A1:H1"/>
    <mergeCell ref="A2:H2"/>
    <mergeCell ref="A3:G3"/>
    <mergeCell ref="A4:G4"/>
    <mergeCell ref="A5:G5"/>
    <mergeCell ref="A20:G20"/>
    <mergeCell ref="A8:H8"/>
    <mergeCell ref="A18:G18"/>
    <mergeCell ref="A17:G17"/>
    <mergeCell ref="A12:G12"/>
    <mergeCell ref="A11:G11"/>
    <mergeCell ref="A16:G1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0">
      <selection activeCell="H9" sqref="H9"/>
    </sheetView>
  </sheetViews>
  <sheetFormatPr defaultColWidth="9.00390625" defaultRowHeight="12.75"/>
  <cols>
    <col min="1" max="1" width="20.75390625" style="0" customWidth="1"/>
    <col min="5" max="5" width="11.75390625" style="0" customWidth="1"/>
    <col min="6" max="6" width="7.25390625" style="0" customWidth="1"/>
    <col min="7" max="8" width="12.25390625" style="0" customWidth="1"/>
  </cols>
  <sheetData>
    <row r="1" spans="1:8" ht="20.25">
      <c r="A1" s="91" t="s">
        <v>300</v>
      </c>
      <c r="B1" s="91"/>
      <c r="C1" s="91"/>
      <c r="D1" s="91"/>
      <c r="E1" s="91"/>
      <c r="F1" s="91"/>
      <c r="G1" s="91"/>
      <c r="H1" s="91"/>
    </row>
    <row r="2" spans="1:8" ht="59.25" customHeight="1">
      <c r="A2" s="95" t="s">
        <v>519</v>
      </c>
      <c r="B2" s="95"/>
      <c r="C2" s="95"/>
      <c r="D2" s="95"/>
      <c r="E2" s="95"/>
      <c r="F2" s="95"/>
      <c r="G2" s="95"/>
      <c r="H2" s="95"/>
    </row>
    <row r="3" spans="1:8" ht="26.25" customHeight="1">
      <c r="A3" s="101" t="s">
        <v>520</v>
      </c>
      <c r="B3" s="101"/>
      <c r="C3" s="101"/>
      <c r="D3" s="101"/>
      <c r="E3" s="101"/>
      <c r="F3" s="101"/>
      <c r="G3" s="101"/>
      <c r="H3" s="25">
        <v>334353.5</v>
      </c>
    </row>
    <row r="4" spans="1:8" ht="18" customHeight="1">
      <c r="A4" s="101" t="s">
        <v>323</v>
      </c>
      <c r="B4" s="101"/>
      <c r="C4" s="101"/>
      <c r="D4" s="101"/>
      <c r="E4" s="101"/>
      <c r="F4" s="101"/>
      <c r="G4" s="101"/>
      <c r="H4" s="25">
        <v>0</v>
      </c>
    </row>
    <row r="5" spans="1:8" ht="18.75">
      <c r="A5" s="96" t="s">
        <v>332</v>
      </c>
      <c r="B5" s="96"/>
      <c r="C5" s="96"/>
      <c r="D5" s="96"/>
      <c r="E5" s="96"/>
      <c r="F5" s="96"/>
      <c r="G5" s="96"/>
      <c r="H5" s="24">
        <v>0</v>
      </c>
    </row>
    <row r="6" spans="1:8" ht="26.25" customHeight="1">
      <c r="A6" s="100" t="s">
        <v>324</v>
      </c>
      <c r="B6" s="100"/>
      <c r="C6" s="100"/>
      <c r="D6" s="100"/>
      <c r="E6" s="100"/>
      <c r="F6" s="100"/>
      <c r="G6" s="100"/>
      <c r="H6" s="25">
        <f>SUM(H7,H17)</f>
        <v>83475</v>
      </c>
    </row>
    <row r="7" spans="1:8" ht="36.75" customHeight="1">
      <c r="A7" s="79" t="s">
        <v>333</v>
      </c>
      <c r="B7" s="79"/>
      <c r="C7" s="79"/>
      <c r="D7" s="79"/>
      <c r="E7" s="79"/>
      <c r="F7" s="79"/>
      <c r="G7" s="79"/>
      <c r="H7" s="24">
        <v>82188</v>
      </c>
    </row>
    <row r="8" spans="1:8" ht="21" customHeight="1">
      <c r="A8" s="86" t="s">
        <v>308</v>
      </c>
      <c r="B8" s="86"/>
      <c r="C8" s="86"/>
      <c r="D8" s="86"/>
      <c r="E8" s="86"/>
      <c r="F8" s="86"/>
      <c r="G8" s="86"/>
      <c r="H8" s="86"/>
    </row>
    <row r="9" spans="1:8" ht="34.5" customHeight="1">
      <c r="A9" s="99" t="s">
        <v>334</v>
      </c>
      <c r="B9" s="99"/>
      <c r="C9" s="99"/>
      <c r="D9" s="99"/>
      <c r="E9" s="99"/>
      <c r="F9" s="99"/>
      <c r="G9" s="99"/>
      <c r="H9" s="24">
        <v>67085</v>
      </c>
    </row>
    <row r="10" spans="1:8" ht="23.25" customHeight="1">
      <c r="A10" s="79" t="s">
        <v>335</v>
      </c>
      <c r="B10" s="79"/>
      <c r="C10" s="79"/>
      <c r="D10" s="79"/>
      <c r="E10" s="79"/>
      <c r="F10" s="79"/>
      <c r="G10" s="79"/>
      <c r="H10" s="24">
        <v>1180.09</v>
      </c>
    </row>
    <row r="11" spans="1:8" ht="18" customHeight="1">
      <c r="A11" s="79" t="s">
        <v>336</v>
      </c>
      <c r="B11" s="79"/>
      <c r="C11" s="79"/>
      <c r="D11" s="79"/>
      <c r="E11" s="79"/>
      <c r="F11" s="79"/>
      <c r="G11" s="79"/>
      <c r="H11" s="24">
        <v>16.38</v>
      </c>
    </row>
    <row r="12" spans="1:8" ht="39" customHeight="1">
      <c r="A12" s="79" t="s">
        <v>337</v>
      </c>
      <c r="B12" s="79"/>
      <c r="C12" s="79"/>
      <c r="D12" s="79"/>
      <c r="E12" s="79"/>
      <c r="F12" s="79"/>
      <c r="G12" s="79"/>
      <c r="H12" s="24">
        <v>1077.17</v>
      </c>
    </row>
    <row r="13" spans="1:8" ht="21.75" customHeight="1">
      <c r="A13" s="79" t="s">
        <v>338</v>
      </c>
      <c r="B13" s="79"/>
      <c r="C13" s="79"/>
      <c r="D13" s="79"/>
      <c r="E13" s="79"/>
      <c r="F13" s="79"/>
      <c r="G13" s="79"/>
      <c r="H13" s="24">
        <v>2580.31</v>
      </c>
    </row>
    <row r="14" spans="1:8" ht="21" customHeight="1">
      <c r="A14" s="79" t="s">
        <v>339</v>
      </c>
      <c r="B14" s="79"/>
      <c r="C14" s="79"/>
      <c r="D14" s="79"/>
      <c r="E14" s="79"/>
      <c r="F14" s="79"/>
      <c r="G14" s="79"/>
      <c r="H14" s="24">
        <v>11638.07</v>
      </c>
    </row>
    <row r="15" spans="1:8" ht="34.5" customHeight="1">
      <c r="A15" s="79" t="s">
        <v>340</v>
      </c>
      <c r="B15" s="79"/>
      <c r="C15" s="79"/>
      <c r="D15" s="79"/>
      <c r="E15" s="79"/>
      <c r="F15" s="79"/>
      <c r="G15" s="79"/>
      <c r="H15" s="24">
        <v>2129.4</v>
      </c>
    </row>
    <row r="16" spans="1:8" ht="37.5" customHeight="1">
      <c r="A16" s="79" t="s">
        <v>341</v>
      </c>
      <c r="B16" s="79"/>
      <c r="C16" s="79"/>
      <c r="D16" s="79"/>
      <c r="E16" s="79"/>
      <c r="F16" s="79"/>
      <c r="G16" s="79"/>
      <c r="H16" s="24">
        <v>138.98</v>
      </c>
    </row>
    <row r="17" spans="1:8" ht="26.25" customHeight="1">
      <c r="A17" s="87" t="s">
        <v>521</v>
      </c>
      <c r="B17" s="88"/>
      <c r="C17" s="88"/>
      <c r="D17" s="88"/>
      <c r="E17" s="88"/>
      <c r="F17" s="88"/>
      <c r="G17" s="89"/>
      <c r="H17" s="24">
        <v>1287</v>
      </c>
    </row>
  </sheetData>
  <sheetProtection/>
  <mergeCells count="17">
    <mergeCell ref="A17:G17"/>
    <mergeCell ref="A6:G6"/>
    <mergeCell ref="A7:G7"/>
    <mergeCell ref="A8:H8"/>
    <mergeCell ref="A9:G9"/>
    <mergeCell ref="A10:G10"/>
    <mergeCell ref="A13:G13"/>
    <mergeCell ref="A14:G14"/>
    <mergeCell ref="A15:G15"/>
    <mergeCell ref="A16:G16"/>
    <mergeCell ref="A11:G11"/>
    <mergeCell ref="A12:G12"/>
    <mergeCell ref="A3:G3"/>
    <mergeCell ref="A1:H1"/>
    <mergeCell ref="A2:H2"/>
    <mergeCell ref="A4:G4"/>
    <mergeCell ref="A5:G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18.25390625" style="0" customWidth="1"/>
    <col min="5" max="5" width="11.125" style="0" customWidth="1"/>
    <col min="6" max="6" width="11.375" style="0" customWidth="1"/>
    <col min="8" max="8" width="12.125" style="0" customWidth="1"/>
  </cols>
  <sheetData>
    <row r="1" spans="1:8" ht="20.25">
      <c r="A1" s="91" t="s">
        <v>342</v>
      </c>
      <c r="B1" s="91"/>
      <c r="C1" s="91"/>
      <c r="D1" s="91"/>
      <c r="E1" s="91"/>
      <c r="F1" s="91"/>
      <c r="G1" s="91"/>
      <c r="H1" s="91"/>
    </row>
    <row r="2" spans="1:8" ht="28.5" customHeight="1">
      <c r="A2" s="95" t="s">
        <v>510</v>
      </c>
      <c r="B2" s="95"/>
      <c r="C2" s="95"/>
      <c r="D2" s="95"/>
      <c r="E2" s="95"/>
      <c r="F2" s="95"/>
      <c r="G2" s="95"/>
      <c r="H2" s="95"/>
    </row>
    <row r="3" spans="1:8" ht="34.5" customHeight="1">
      <c r="A3" s="103" t="s">
        <v>346</v>
      </c>
      <c r="B3" s="104"/>
      <c r="C3" s="104"/>
      <c r="D3" s="104"/>
      <c r="E3" s="104"/>
      <c r="F3" s="104"/>
      <c r="G3" s="104"/>
      <c r="H3" s="105"/>
    </row>
    <row r="4" spans="1:8" ht="18" customHeight="1">
      <c r="A4" s="79" t="s">
        <v>343</v>
      </c>
      <c r="B4" s="79"/>
      <c r="C4" s="79"/>
      <c r="D4" s="79"/>
      <c r="E4" s="79"/>
      <c r="F4" s="79"/>
      <c r="G4" s="79"/>
      <c r="H4" s="27">
        <v>394124</v>
      </c>
    </row>
    <row r="5" spans="1:8" ht="18.75">
      <c r="A5" s="85" t="s">
        <v>344</v>
      </c>
      <c r="B5" s="85"/>
      <c r="C5" s="85"/>
      <c r="D5" s="85"/>
      <c r="E5" s="85"/>
      <c r="F5" s="85"/>
      <c r="G5" s="85"/>
      <c r="H5" s="28">
        <v>326499</v>
      </c>
    </row>
    <row r="6" spans="1:8" ht="18.75">
      <c r="A6" s="85" t="s">
        <v>348</v>
      </c>
      <c r="B6" s="85"/>
      <c r="C6" s="85"/>
      <c r="D6" s="85"/>
      <c r="E6" s="85"/>
      <c r="F6" s="85"/>
      <c r="G6" s="85"/>
      <c r="H6" s="29">
        <f>PRODUCT(H5,1/H4,100)</f>
        <v>82.84169449208879</v>
      </c>
    </row>
    <row r="7" spans="1:8" ht="18.75">
      <c r="A7" s="85" t="s">
        <v>347</v>
      </c>
      <c r="B7" s="85"/>
      <c r="C7" s="85"/>
      <c r="D7" s="85"/>
      <c r="E7" s="85"/>
      <c r="F7" s="85"/>
      <c r="G7" s="85"/>
      <c r="H7" s="28">
        <v>511244</v>
      </c>
    </row>
    <row r="8" spans="1:8" ht="19.5">
      <c r="A8" s="102" t="s">
        <v>345</v>
      </c>
      <c r="B8" s="102"/>
      <c r="C8" s="102"/>
      <c r="D8" s="102"/>
      <c r="E8" s="102"/>
      <c r="F8" s="102"/>
      <c r="G8" s="102"/>
      <c r="H8" s="27">
        <f>SUM(H5,-H7)</f>
        <v>-184745</v>
      </c>
    </row>
    <row r="9" spans="1:8" ht="18.75">
      <c r="A9" s="103" t="s">
        <v>349</v>
      </c>
      <c r="B9" s="104"/>
      <c r="C9" s="104"/>
      <c r="D9" s="104"/>
      <c r="E9" s="104"/>
      <c r="F9" s="104"/>
      <c r="G9" s="104"/>
      <c r="H9" s="105"/>
    </row>
    <row r="10" spans="1:8" ht="18" customHeight="1">
      <c r="A10" s="79" t="s">
        <v>343</v>
      </c>
      <c r="B10" s="79"/>
      <c r="C10" s="79"/>
      <c r="D10" s="79"/>
      <c r="E10" s="79"/>
      <c r="F10" s="79"/>
      <c r="G10" s="79"/>
      <c r="H10" s="27">
        <v>580540</v>
      </c>
    </row>
    <row r="11" spans="1:8" ht="18" customHeight="1">
      <c r="A11" s="85" t="s">
        <v>344</v>
      </c>
      <c r="B11" s="85"/>
      <c r="C11" s="85"/>
      <c r="D11" s="85"/>
      <c r="E11" s="85"/>
      <c r="F11" s="85"/>
      <c r="G11" s="85"/>
      <c r="H11" s="28">
        <v>477407</v>
      </c>
    </row>
    <row r="12" spans="1:8" ht="18" customHeight="1">
      <c r="A12" s="85" t="s">
        <v>348</v>
      </c>
      <c r="B12" s="85"/>
      <c r="C12" s="85"/>
      <c r="D12" s="85"/>
      <c r="E12" s="85"/>
      <c r="F12" s="85"/>
      <c r="G12" s="85"/>
      <c r="H12" s="29">
        <f>PRODUCT(H11,1/H10,100)</f>
        <v>82.23498811451407</v>
      </c>
    </row>
    <row r="13" spans="1:8" ht="18.75">
      <c r="A13" s="85" t="s">
        <v>347</v>
      </c>
      <c r="B13" s="85"/>
      <c r="C13" s="85"/>
      <c r="D13" s="85"/>
      <c r="E13" s="85"/>
      <c r="F13" s="85"/>
      <c r="G13" s="85"/>
      <c r="H13" s="28">
        <v>330825</v>
      </c>
    </row>
    <row r="14" spans="1:8" ht="18" customHeight="1">
      <c r="A14" s="102" t="s">
        <v>345</v>
      </c>
      <c r="B14" s="102"/>
      <c r="C14" s="102"/>
      <c r="D14" s="102"/>
      <c r="E14" s="102"/>
      <c r="F14" s="102"/>
      <c r="G14" s="102"/>
      <c r="H14" s="27">
        <f>SUM(H11,-H13)</f>
        <v>146582</v>
      </c>
    </row>
    <row r="15" spans="1:8" ht="57" customHeight="1">
      <c r="A15" s="103" t="s">
        <v>350</v>
      </c>
      <c r="B15" s="104"/>
      <c r="C15" s="104"/>
      <c r="D15" s="104"/>
      <c r="E15" s="104"/>
      <c r="F15" s="104"/>
      <c r="G15" s="104"/>
      <c r="H15" s="105"/>
    </row>
    <row r="16" spans="1:8" ht="20.25" customHeight="1">
      <c r="A16" s="79" t="s">
        <v>343</v>
      </c>
      <c r="B16" s="79"/>
      <c r="C16" s="79"/>
      <c r="D16" s="79"/>
      <c r="E16" s="79"/>
      <c r="F16" s="79"/>
      <c r="G16" s="79"/>
      <c r="H16" s="27">
        <v>236398</v>
      </c>
    </row>
    <row r="17" spans="1:8" ht="18.75">
      <c r="A17" s="85" t="s">
        <v>344</v>
      </c>
      <c r="B17" s="85"/>
      <c r="C17" s="85"/>
      <c r="D17" s="85"/>
      <c r="E17" s="85"/>
      <c r="F17" s="85"/>
      <c r="G17" s="85"/>
      <c r="H17" s="28">
        <v>215511</v>
      </c>
    </row>
    <row r="18" spans="1:8" ht="18.75">
      <c r="A18" s="85" t="s">
        <v>348</v>
      </c>
      <c r="B18" s="85"/>
      <c r="C18" s="85"/>
      <c r="D18" s="85"/>
      <c r="E18" s="85"/>
      <c r="F18" s="85"/>
      <c r="G18" s="85"/>
      <c r="H18" s="29">
        <f>PRODUCT(H17,1/H16,100)</f>
        <v>91.1644768568262</v>
      </c>
    </row>
    <row r="19" spans="1:8" ht="24" customHeight="1">
      <c r="A19" s="85" t="s">
        <v>347</v>
      </c>
      <c r="B19" s="85"/>
      <c r="C19" s="85"/>
      <c r="D19" s="85"/>
      <c r="E19" s="85"/>
      <c r="F19" s="85"/>
      <c r="G19" s="85"/>
      <c r="H19" s="28">
        <v>226918</v>
      </c>
    </row>
    <row r="20" spans="1:8" ht="30" customHeight="1">
      <c r="A20" s="102" t="s">
        <v>345</v>
      </c>
      <c r="B20" s="102"/>
      <c r="C20" s="102"/>
      <c r="D20" s="102"/>
      <c r="E20" s="102"/>
      <c r="F20" s="102"/>
      <c r="G20" s="102"/>
      <c r="H20" s="27">
        <f>SUM(H17,-H19)</f>
        <v>-11407</v>
      </c>
    </row>
    <row r="21" spans="1:8" ht="22.5" customHeight="1">
      <c r="A21" s="103" t="s">
        <v>351</v>
      </c>
      <c r="B21" s="104"/>
      <c r="C21" s="104"/>
      <c r="D21" s="104"/>
      <c r="E21" s="104"/>
      <c r="F21" s="104"/>
      <c r="G21" s="104"/>
      <c r="H21" s="105"/>
    </row>
    <row r="22" spans="1:8" ht="18.75">
      <c r="A22" s="79" t="s">
        <v>343</v>
      </c>
      <c r="B22" s="79"/>
      <c r="C22" s="79"/>
      <c r="D22" s="79"/>
      <c r="E22" s="79"/>
      <c r="F22" s="79"/>
      <c r="G22" s="79"/>
      <c r="H22" s="27">
        <v>0</v>
      </c>
    </row>
    <row r="23" spans="1:8" ht="24" customHeight="1">
      <c r="A23" s="85" t="s">
        <v>344</v>
      </c>
      <c r="B23" s="85"/>
      <c r="C23" s="85"/>
      <c r="D23" s="85"/>
      <c r="E23" s="85"/>
      <c r="F23" s="85"/>
      <c r="G23" s="85"/>
      <c r="H23" s="28">
        <v>0</v>
      </c>
    </row>
    <row r="24" spans="1:8" ht="18" customHeight="1">
      <c r="A24" s="85" t="s">
        <v>348</v>
      </c>
      <c r="B24" s="85"/>
      <c r="C24" s="85"/>
      <c r="D24" s="85"/>
      <c r="E24" s="85"/>
      <c r="F24" s="85"/>
      <c r="G24" s="85"/>
      <c r="H24" s="29">
        <v>0</v>
      </c>
    </row>
    <row r="25" spans="1:8" ht="20.25" customHeight="1">
      <c r="A25" s="85" t="s">
        <v>347</v>
      </c>
      <c r="B25" s="85"/>
      <c r="C25" s="85"/>
      <c r="D25" s="85"/>
      <c r="E25" s="85"/>
      <c r="F25" s="85"/>
      <c r="G25" s="85"/>
      <c r="H25" s="28">
        <v>83475</v>
      </c>
    </row>
    <row r="26" spans="1:8" ht="20.25" customHeight="1">
      <c r="A26" s="102" t="s">
        <v>345</v>
      </c>
      <c r="B26" s="102"/>
      <c r="C26" s="102"/>
      <c r="D26" s="102"/>
      <c r="E26" s="102"/>
      <c r="F26" s="102"/>
      <c r="G26" s="102"/>
      <c r="H26" s="27">
        <f>SUM(H23,-H25)</f>
        <v>-83475</v>
      </c>
    </row>
    <row r="27" spans="1:8" ht="18.75">
      <c r="A27" s="100" t="s">
        <v>522</v>
      </c>
      <c r="B27" s="100"/>
      <c r="C27" s="100"/>
      <c r="D27" s="100"/>
      <c r="E27" s="100"/>
      <c r="F27" s="100"/>
      <c r="G27" s="100"/>
      <c r="H27" s="27">
        <f>SUM(H28,H29)</f>
        <v>150000</v>
      </c>
    </row>
    <row r="28" spans="1:8" ht="18.75">
      <c r="A28" s="106" t="s">
        <v>352</v>
      </c>
      <c r="B28" s="107"/>
      <c r="C28" s="107"/>
      <c r="D28" s="107"/>
      <c r="E28" s="107"/>
      <c r="F28" s="107"/>
      <c r="G28" s="108"/>
      <c r="H28" s="24">
        <v>150000</v>
      </c>
    </row>
    <row r="29" spans="1:8" ht="18.75">
      <c r="A29" s="106" t="s">
        <v>353</v>
      </c>
      <c r="B29" s="107"/>
      <c r="C29" s="107"/>
      <c r="D29" s="107"/>
      <c r="E29" s="107"/>
      <c r="F29" s="107"/>
      <c r="G29" s="108"/>
      <c r="H29" s="24">
        <v>0</v>
      </c>
    </row>
  </sheetData>
  <sheetProtection/>
  <mergeCells count="29">
    <mergeCell ref="A9:H9"/>
    <mergeCell ref="A1:H1"/>
    <mergeCell ref="A2:H2"/>
    <mergeCell ref="A4:G4"/>
    <mergeCell ref="A5:G5"/>
    <mergeCell ref="A7:G7"/>
    <mergeCell ref="A8:G8"/>
    <mergeCell ref="A3:H3"/>
    <mergeCell ref="A6:G6"/>
    <mergeCell ref="A15:H15"/>
    <mergeCell ref="A16:G16"/>
    <mergeCell ref="A18:G18"/>
    <mergeCell ref="A19:G19"/>
    <mergeCell ref="A28:G28"/>
    <mergeCell ref="A29:G29"/>
    <mergeCell ref="A26:G26"/>
    <mergeCell ref="A17:G17"/>
    <mergeCell ref="A23:G23"/>
    <mergeCell ref="A25:G25"/>
    <mergeCell ref="A11:G11"/>
    <mergeCell ref="A12:G12"/>
    <mergeCell ref="A27:G27"/>
    <mergeCell ref="A10:G10"/>
    <mergeCell ref="A13:G13"/>
    <mergeCell ref="A14:G14"/>
    <mergeCell ref="A20:G20"/>
    <mergeCell ref="A21:H21"/>
    <mergeCell ref="A24:G24"/>
    <mergeCell ref="A22:G22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98">
      <selection activeCell="E117" sqref="E117"/>
    </sheetView>
  </sheetViews>
  <sheetFormatPr defaultColWidth="9.00390625" defaultRowHeight="12.75"/>
  <cols>
    <col min="1" max="1" width="10.125" style="0" customWidth="1"/>
    <col min="2" max="2" width="19.75390625" style="0" customWidth="1"/>
    <col min="5" max="5" width="5.25390625" style="0" customWidth="1"/>
    <col min="6" max="6" width="11.00390625" style="0" customWidth="1"/>
    <col min="7" max="7" width="28.875" style="0" customWidth="1"/>
    <col min="9" max="9" width="10.125" style="0" customWidth="1"/>
  </cols>
  <sheetData>
    <row r="1" spans="1:7" ht="20.25">
      <c r="A1" s="117" t="s">
        <v>164</v>
      </c>
      <c r="B1" s="117"/>
      <c r="C1" s="117"/>
      <c r="D1" s="117"/>
      <c r="E1" s="117"/>
      <c r="F1" s="117"/>
      <c r="G1" s="117"/>
    </row>
    <row r="2" spans="1:7" ht="18.75">
      <c r="A2" s="118" t="s">
        <v>160</v>
      </c>
      <c r="B2" s="118"/>
      <c r="C2" s="118"/>
      <c r="D2" s="118"/>
      <c r="E2" s="5">
        <v>3</v>
      </c>
      <c r="F2" s="15" t="s">
        <v>543</v>
      </c>
      <c r="G2" s="5" t="s">
        <v>544</v>
      </c>
    </row>
    <row r="3" spans="1:7" ht="37.5">
      <c r="A3" s="3" t="s">
        <v>9</v>
      </c>
      <c r="B3" s="3" t="s">
        <v>161</v>
      </c>
      <c r="C3" s="75" t="s">
        <v>162</v>
      </c>
      <c r="D3" s="75"/>
      <c r="E3" s="75"/>
      <c r="F3" s="75"/>
      <c r="G3" s="75"/>
    </row>
    <row r="4" spans="1:7" ht="54.75" customHeight="1" hidden="1">
      <c r="A4" s="3">
        <v>2</v>
      </c>
      <c r="B4" s="3" t="s">
        <v>14</v>
      </c>
      <c r="C4" s="79" t="s">
        <v>180</v>
      </c>
      <c r="D4" s="79"/>
      <c r="E4" s="79"/>
      <c r="F4" s="79"/>
      <c r="G4" s="79"/>
    </row>
    <row r="5" spans="1:7" ht="55.5" customHeight="1" hidden="1">
      <c r="A5" s="3">
        <v>3</v>
      </c>
      <c r="B5" s="3" t="s">
        <v>15</v>
      </c>
      <c r="C5" s="79" t="s">
        <v>198</v>
      </c>
      <c r="D5" s="79"/>
      <c r="E5" s="79"/>
      <c r="F5" s="79"/>
      <c r="G5" s="79"/>
    </row>
    <row r="6" spans="1:7" ht="57" customHeight="1" hidden="1">
      <c r="A6" s="3">
        <v>4</v>
      </c>
      <c r="B6" s="3" t="s">
        <v>16</v>
      </c>
      <c r="C6" s="79" t="s">
        <v>198</v>
      </c>
      <c r="D6" s="79"/>
      <c r="E6" s="79"/>
      <c r="F6" s="79"/>
      <c r="G6" s="79"/>
    </row>
    <row r="7" spans="1:7" ht="57" customHeight="1" hidden="1">
      <c r="A7" s="13">
        <v>5</v>
      </c>
      <c r="B7" s="13" t="s">
        <v>17</v>
      </c>
      <c r="C7" s="79" t="s">
        <v>237</v>
      </c>
      <c r="D7" s="79"/>
      <c r="E7" s="79"/>
      <c r="F7" s="79"/>
      <c r="G7" s="79"/>
    </row>
    <row r="8" spans="1:7" ht="57" customHeight="1" hidden="1">
      <c r="A8" s="3">
        <v>6</v>
      </c>
      <c r="B8" s="3" t="s">
        <v>18</v>
      </c>
      <c r="C8" s="79" t="s">
        <v>217</v>
      </c>
      <c r="D8" s="79"/>
      <c r="E8" s="79"/>
      <c r="F8" s="79"/>
      <c r="G8" s="79"/>
    </row>
    <row r="9" spans="1:7" s="1" customFormat="1" ht="54" customHeight="1" hidden="1">
      <c r="A9" s="3">
        <v>10</v>
      </c>
      <c r="B9" s="3" t="s">
        <v>20</v>
      </c>
      <c r="C9" s="79" t="s">
        <v>176</v>
      </c>
      <c r="D9" s="79"/>
      <c r="E9" s="79"/>
      <c r="F9" s="79"/>
      <c r="G9" s="79"/>
    </row>
    <row r="10" spans="1:7" s="1" customFormat="1" ht="54" customHeight="1">
      <c r="A10" s="3" t="s">
        <v>29</v>
      </c>
      <c r="B10" s="3" t="s">
        <v>19</v>
      </c>
      <c r="C10" s="109" t="s">
        <v>234</v>
      </c>
      <c r="D10" s="109"/>
      <c r="E10" s="109"/>
      <c r="F10" s="109"/>
      <c r="G10" s="109"/>
    </row>
    <row r="11" spans="1:7" s="1" customFormat="1" ht="60.75" customHeight="1" hidden="1">
      <c r="A11" s="3">
        <v>11</v>
      </c>
      <c r="B11" s="3" t="s">
        <v>21</v>
      </c>
      <c r="C11" s="79" t="s">
        <v>177</v>
      </c>
      <c r="D11" s="79"/>
      <c r="E11" s="79"/>
      <c r="F11" s="79"/>
      <c r="G11" s="79"/>
    </row>
    <row r="12" spans="1:7" s="1" customFormat="1" ht="60.75" customHeight="1" hidden="1">
      <c r="A12" s="13" t="s">
        <v>31</v>
      </c>
      <c r="B12" s="13" t="s">
        <v>32</v>
      </c>
      <c r="C12" s="109" t="s">
        <v>226</v>
      </c>
      <c r="D12" s="109"/>
      <c r="E12" s="109"/>
      <c r="F12" s="109"/>
      <c r="G12" s="109"/>
    </row>
    <row r="13" spans="1:7" s="1" customFormat="1" ht="54" customHeight="1" hidden="1">
      <c r="A13" s="3">
        <v>12</v>
      </c>
      <c r="B13" s="3" t="s">
        <v>22</v>
      </c>
      <c r="C13" s="79" t="s">
        <v>178</v>
      </c>
      <c r="D13" s="79"/>
      <c r="E13" s="79"/>
      <c r="F13" s="79"/>
      <c r="G13" s="79"/>
    </row>
    <row r="14" spans="1:7" s="1" customFormat="1" ht="72" customHeight="1" hidden="1">
      <c r="A14" s="3">
        <v>18</v>
      </c>
      <c r="B14" s="3" t="s">
        <v>25</v>
      </c>
      <c r="C14" s="79" t="s">
        <v>179</v>
      </c>
      <c r="D14" s="79"/>
      <c r="E14" s="79"/>
      <c r="F14" s="79"/>
      <c r="G14" s="79"/>
    </row>
    <row r="15" spans="1:7" s="1" customFormat="1" ht="57" customHeight="1" hidden="1">
      <c r="A15" s="3">
        <v>20</v>
      </c>
      <c r="B15" s="3" t="s">
        <v>26</v>
      </c>
      <c r="C15" s="79" t="s">
        <v>183</v>
      </c>
      <c r="D15" s="79"/>
      <c r="E15" s="79"/>
      <c r="F15" s="79"/>
      <c r="G15" s="79"/>
    </row>
    <row r="16" spans="1:7" s="1" customFormat="1" ht="57" customHeight="1" hidden="1">
      <c r="A16" s="3">
        <v>25</v>
      </c>
      <c r="B16" s="3" t="s">
        <v>28</v>
      </c>
      <c r="C16" s="79" t="s">
        <v>179</v>
      </c>
      <c r="D16" s="79"/>
      <c r="E16" s="79"/>
      <c r="F16" s="79"/>
      <c r="G16" s="79"/>
    </row>
    <row r="17" spans="1:7" s="1" customFormat="1" ht="57" customHeight="1" hidden="1">
      <c r="A17" s="3">
        <v>26</v>
      </c>
      <c r="B17" s="3" t="s">
        <v>33</v>
      </c>
      <c r="C17" s="79" t="s">
        <v>179</v>
      </c>
      <c r="D17" s="79"/>
      <c r="E17" s="79"/>
      <c r="F17" s="79"/>
      <c r="G17" s="79"/>
    </row>
    <row r="18" spans="1:7" s="1" customFormat="1" ht="81.75" customHeight="1" hidden="1">
      <c r="A18" s="3">
        <v>27</v>
      </c>
      <c r="B18" s="3" t="s">
        <v>34</v>
      </c>
      <c r="C18" s="79" t="s">
        <v>180</v>
      </c>
      <c r="D18" s="79"/>
      <c r="E18" s="79"/>
      <c r="F18" s="79"/>
      <c r="G18" s="79"/>
    </row>
    <row r="19" spans="1:7" s="1" customFormat="1" ht="69.75" customHeight="1" hidden="1">
      <c r="A19" s="13">
        <v>15</v>
      </c>
      <c r="B19" s="13" t="s">
        <v>23</v>
      </c>
      <c r="C19" s="79" t="s">
        <v>265</v>
      </c>
      <c r="D19" s="79"/>
      <c r="E19" s="79"/>
      <c r="F19" s="79"/>
      <c r="G19" s="79"/>
    </row>
    <row r="20" spans="1:7" s="1" customFormat="1" ht="81.75" customHeight="1" hidden="1">
      <c r="A20" s="13">
        <v>16</v>
      </c>
      <c r="B20" s="13" t="s">
        <v>24</v>
      </c>
      <c r="C20" s="79" t="s">
        <v>238</v>
      </c>
      <c r="D20" s="79"/>
      <c r="E20" s="79"/>
      <c r="F20" s="79"/>
      <c r="G20" s="79"/>
    </row>
    <row r="21" spans="1:7" s="1" customFormat="1" ht="69" customHeight="1" hidden="1">
      <c r="A21" s="13">
        <v>22</v>
      </c>
      <c r="B21" s="13" t="s">
        <v>27</v>
      </c>
      <c r="C21" s="109" t="s">
        <v>226</v>
      </c>
      <c r="D21" s="109"/>
      <c r="E21" s="109"/>
      <c r="F21" s="109"/>
      <c r="G21" s="109"/>
    </row>
    <row r="22" spans="1:7" s="1" customFormat="1" ht="81.75" customHeight="1" hidden="1">
      <c r="A22" s="3">
        <v>29</v>
      </c>
      <c r="B22" s="3" t="s">
        <v>36</v>
      </c>
      <c r="C22" s="79" t="s">
        <v>210</v>
      </c>
      <c r="D22" s="79"/>
      <c r="E22" s="79"/>
      <c r="F22" s="79"/>
      <c r="G22" s="79"/>
    </row>
    <row r="23" spans="1:7" s="1" customFormat="1" ht="81.75" customHeight="1" hidden="1">
      <c r="A23" s="3">
        <v>30</v>
      </c>
      <c r="B23" s="3" t="s">
        <v>35</v>
      </c>
      <c r="C23" s="79" t="s">
        <v>217</v>
      </c>
      <c r="D23" s="79"/>
      <c r="E23" s="79"/>
      <c r="F23" s="79"/>
      <c r="G23" s="79"/>
    </row>
    <row r="24" spans="1:7" s="1" customFormat="1" ht="81.75" customHeight="1" hidden="1">
      <c r="A24" s="3">
        <v>31</v>
      </c>
      <c r="B24" s="3" t="s">
        <v>37</v>
      </c>
      <c r="C24" s="109" t="s">
        <v>247</v>
      </c>
      <c r="D24" s="109"/>
      <c r="E24" s="109"/>
      <c r="F24" s="109"/>
      <c r="G24" s="109"/>
    </row>
    <row r="25" spans="1:7" s="1" customFormat="1" ht="81.75" customHeight="1" hidden="1">
      <c r="A25" s="3">
        <v>36</v>
      </c>
      <c r="B25" s="3" t="s">
        <v>41</v>
      </c>
      <c r="C25" s="109" t="s">
        <v>222</v>
      </c>
      <c r="D25" s="109"/>
      <c r="E25" s="109"/>
      <c r="F25" s="109"/>
      <c r="G25" s="109"/>
    </row>
    <row r="26" spans="1:7" s="1" customFormat="1" ht="81.75" customHeight="1" hidden="1">
      <c r="A26" s="3">
        <v>37</v>
      </c>
      <c r="B26" s="3" t="s">
        <v>42</v>
      </c>
      <c r="C26" s="79" t="s">
        <v>210</v>
      </c>
      <c r="D26" s="79"/>
      <c r="E26" s="79"/>
      <c r="F26" s="79"/>
      <c r="G26" s="79"/>
    </row>
    <row r="27" spans="1:7" s="1" customFormat="1" ht="64.5" customHeight="1" hidden="1">
      <c r="A27" s="3">
        <v>39</v>
      </c>
      <c r="B27" s="3" t="s">
        <v>44</v>
      </c>
      <c r="C27" s="79" t="s">
        <v>181</v>
      </c>
      <c r="D27" s="79"/>
      <c r="E27" s="79"/>
      <c r="F27" s="79"/>
      <c r="G27" s="79"/>
    </row>
    <row r="28" spans="1:7" s="1" customFormat="1" ht="59.25" customHeight="1" hidden="1">
      <c r="A28" s="3">
        <v>40</v>
      </c>
      <c r="B28" s="3" t="s">
        <v>45</v>
      </c>
      <c r="C28" s="79" t="s">
        <v>173</v>
      </c>
      <c r="D28" s="79"/>
      <c r="E28" s="79"/>
      <c r="F28" s="79"/>
      <c r="G28" s="79"/>
    </row>
    <row r="29" spans="1:7" s="1" customFormat="1" ht="72" customHeight="1" hidden="1">
      <c r="A29" s="13">
        <v>32</v>
      </c>
      <c r="B29" s="13" t="s">
        <v>39</v>
      </c>
      <c r="C29" s="109" t="s">
        <v>235</v>
      </c>
      <c r="D29" s="109"/>
      <c r="E29" s="109"/>
      <c r="F29" s="109"/>
      <c r="G29" s="109"/>
    </row>
    <row r="30" spans="1:7" s="1" customFormat="1" ht="44.25" customHeight="1" hidden="1">
      <c r="A30" s="3">
        <v>50</v>
      </c>
      <c r="B30" s="3" t="s">
        <v>47</v>
      </c>
      <c r="C30" s="79" t="s">
        <v>208</v>
      </c>
      <c r="D30" s="79"/>
      <c r="E30" s="79"/>
      <c r="F30" s="79"/>
      <c r="G30" s="79"/>
    </row>
    <row r="31" spans="1:7" s="1" customFormat="1" ht="59.25" customHeight="1" hidden="1">
      <c r="A31" s="3">
        <v>51</v>
      </c>
      <c r="B31" s="3" t="s">
        <v>48</v>
      </c>
      <c r="C31" s="79" t="s">
        <v>210</v>
      </c>
      <c r="D31" s="79"/>
      <c r="E31" s="79"/>
      <c r="F31" s="79"/>
      <c r="G31" s="79"/>
    </row>
    <row r="32" spans="1:7" s="1" customFormat="1" ht="59.25" customHeight="1" hidden="1">
      <c r="A32" s="3">
        <v>52</v>
      </c>
      <c r="B32" s="3" t="s">
        <v>49</v>
      </c>
      <c r="C32" s="79" t="s">
        <v>211</v>
      </c>
      <c r="D32" s="79"/>
      <c r="E32" s="79"/>
      <c r="F32" s="79"/>
      <c r="G32" s="79"/>
    </row>
    <row r="33" spans="1:7" s="1" customFormat="1" ht="72.75" customHeight="1" hidden="1">
      <c r="A33" s="3">
        <v>53</v>
      </c>
      <c r="B33" s="3" t="s">
        <v>50</v>
      </c>
      <c r="C33" s="79" t="s">
        <v>211</v>
      </c>
      <c r="D33" s="79"/>
      <c r="E33" s="79"/>
      <c r="F33" s="79"/>
      <c r="G33" s="79"/>
    </row>
    <row r="34" spans="1:7" s="1" customFormat="1" ht="45.75" customHeight="1" hidden="1">
      <c r="A34" s="3">
        <v>54</v>
      </c>
      <c r="B34" s="3" t="s">
        <v>51</v>
      </c>
      <c r="C34" s="79" t="s">
        <v>221</v>
      </c>
      <c r="D34" s="79"/>
      <c r="E34" s="79"/>
      <c r="F34" s="79"/>
      <c r="G34" s="79"/>
    </row>
    <row r="35" spans="1:7" s="1" customFormat="1" ht="59.25" customHeight="1" hidden="1">
      <c r="A35" s="3">
        <v>55</v>
      </c>
      <c r="B35" s="3" t="s">
        <v>52</v>
      </c>
      <c r="C35" s="79" t="s">
        <v>199</v>
      </c>
      <c r="D35" s="79"/>
      <c r="E35" s="79"/>
      <c r="F35" s="79"/>
      <c r="G35" s="79"/>
    </row>
    <row r="36" spans="1:7" s="1" customFormat="1" ht="59.25" customHeight="1" hidden="1">
      <c r="A36" s="3" t="s">
        <v>11</v>
      </c>
      <c r="B36" s="3" t="s">
        <v>53</v>
      </c>
      <c r="C36" s="79" t="s">
        <v>200</v>
      </c>
      <c r="D36" s="79"/>
      <c r="E36" s="79"/>
      <c r="F36" s="79"/>
      <c r="G36" s="79"/>
    </row>
    <row r="37" spans="1:7" s="1" customFormat="1" ht="59.25" customHeight="1" hidden="1">
      <c r="A37" s="3">
        <v>56</v>
      </c>
      <c r="B37" s="3" t="s">
        <v>54</v>
      </c>
      <c r="C37" s="79" t="s">
        <v>200</v>
      </c>
      <c r="D37" s="79"/>
      <c r="E37" s="79"/>
      <c r="F37" s="79"/>
      <c r="G37" s="79"/>
    </row>
    <row r="38" spans="1:7" s="1" customFormat="1" ht="59.25" customHeight="1" hidden="1">
      <c r="A38" s="3">
        <v>58</v>
      </c>
      <c r="B38" s="3" t="s">
        <v>55</v>
      </c>
      <c r="C38" s="79" t="s">
        <v>201</v>
      </c>
      <c r="D38" s="79"/>
      <c r="E38" s="79"/>
      <c r="F38" s="79"/>
      <c r="G38" s="79"/>
    </row>
    <row r="39" spans="1:7" s="1" customFormat="1" ht="59.25" customHeight="1" hidden="1">
      <c r="A39" s="3">
        <v>59</v>
      </c>
      <c r="B39" s="3" t="s">
        <v>56</v>
      </c>
      <c r="C39" s="79" t="s">
        <v>199</v>
      </c>
      <c r="D39" s="79"/>
      <c r="E39" s="79"/>
      <c r="F39" s="79"/>
      <c r="G39" s="79"/>
    </row>
    <row r="40" spans="1:7" s="1" customFormat="1" ht="59.25" customHeight="1" hidden="1">
      <c r="A40" s="3">
        <v>62</v>
      </c>
      <c r="B40" s="3" t="s">
        <v>57</v>
      </c>
      <c r="C40" s="79" t="s">
        <v>209</v>
      </c>
      <c r="D40" s="79"/>
      <c r="E40" s="79"/>
      <c r="F40" s="79"/>
      <c r="G40" s="79"/>
    </row>
    <row r="41" spans="1:7" s="1" customFormat="1" ht="59.25" customHeight="1" hidden="1">
      <c r="A41" s="3">
        <v>63</v>
      </c>
      <c r="B41" s="3" t="s">
        <v>58</v>
      </c>
      <c r="C41" s="79" t="s">
        <v>212</v>
      </c>
      <c r="D41" s="79"/>
      <c r="E41" s="79"/>
      <c r="F41" s="79"/>
      <c r="G41" s="79"/>
    </row>
    <row r="42" spans="1:7" s="1" customFormat="1" ht="72.75" customHeight="1" hidden="1">
      <c r="A42" s="3">
        <v>102</v>
      </c>
      <c r="B42" s="3" t="s">
        <v>105</v>
      </c>
      <c r="C42" s="79" t="s">
        <v>184</v>
      </c>
      <c r="D42" s="79"/>
      <c r="E42" s="79"/>
      <c r="F42" s="79"/>
      <c r="G42" s="79"/>
    </row>
    <row r="43" spans="1:7" s="1" customFormat="1" ht="59.25" customHeight="1" hidden="1">
      <c r="A43" s="3">
        <v>133</v>
      </c>
      <c r="B43" s="3" t="s">
        <v>103</v>
      </c>
      <c r="C43" s="79" t="s">
        <v>185</v>
      </c>
      <c r="D43" s="79"/>
      <c r="E43" s="79"/>
      <c r="F43" s="79"/>
      <c r="G43" s="79"/>
    </row>
    <row r="44" spans="1:7" s="1" customFormat="1" ht="59.25" customHeight="1" hidden="1">
      <c r="A44" s="3">
        <v>68</v>
      </c>
      <c r="B44" s="3" t="s">
        <v>59</v>
      </c>
      <c r="C44" s="79" t="s">
        <v>210</v>
      </c>
      <c r="D44" s="79"/>
      <c r="E44" s="79"/>
      <c r="F44" s="79"/>
      <c r="G44" s="79"/>
    </row>
    <row r="45" spans="1:7" s="1" customFormat="1" ht="59.25" customHeight="1" hidden="1">
      <c r="A45" s="13">
        <v>86</v>
      </c>
      <c r="B45" s="13" t="s">
        <v>60</v>
      </c>
      <c r="C45" s="109" t="s">
        <v>262</v>
      </c>
      <c r="D45" s="109"/>
      <c r="E45" s="109"/>
      <c r="F45" s="109"/>
      <c r="G45" s="109"/>
    </row>
    <row r="46" spans="1:7" s="1" customFormat="1" ht="59.25" customHeight="1" hidden="1">
      <c r="A46" s="13">
        <v>88</v>
      </c>
      <c r="B46" s="13" t="s">
        <v>61</v>
      </c>
      <c r="C46" s="109" t="s">
        <v>225</v>
      </c>
      <c r="D46" s="109"/>
      <c r="E46" s="109"/>
      <c r="F46" s="109"/>
      <c r="G46" s="109"/>
    </row>
    <row r="47" spans="1:7" s="1" customFormat="1" ht="59.25" customHeight="1" hidden="1">
      <c r="A47" s="13">
        <v>89</v>
      </c>
      <c r="B47" s="13" t="s">
        <v>62</v>
      </c>
      <c r="C47" s="109" t="s">
        <v>225</v>
      </c>
      <c r="D47" s="109"/>
      <c r="E47" s="109"/>
      <c r="F47" s="109"/>
      <c r="G47" s="109"/>
    </row>
    <row r="48" spans="1:7" s="1" customFormat="1" ht="59.25" customHeight="1" hidden="1">
      <c r="A48" s="13">
        <v>90</v>
      </c>
      <c r="B48" s="13" t="s">
        <v>63</v>
      </c>
      <c r="C48" s="109" t="s">
        <v>225</v>
      </c>
      <c r="D48" s="109"/>
      <c r="E48" s="109"/>
      <c r="F48" s="109"/>
      <c r="G48" s="109"/>
    </row>
    <row r="49" spans="1:7" s="1" customFormat="1" ht="59.25" customHeight="1" hidden="1">
      <c r="A49" s="13">
        <v>91</v>
      </c>
      <c r="B49" s="13" t="s">
        <v>64</v>
      </c>
      <c r="C49" s="109" t="s">
        <v>226</v>
      </c>
      <c r="D49" s="109"/>
      <c r="E49" s="109"/>
      <c r="F49" s="109"/>
      <c r="G49" s="109"/>
    </row>
    <row r="50" spans="1:7" s="1" customFormat="1" ht="59.25" customHeight="1" hidden="1">
      <c r="A50" s="13">
        <v>95</v>
      </c>
      <c r="B50" s="13" t="s">
        <v>66</v>
      </c>
      <c r="C50" s="109" t="s">
        <v>263</v>
      </c>
      <c r="D50" s="109"/>
      <c r="E50" s="109"/>
      <c r="F50" s="109"/>
      <c r="G50" s="109"/>
    </row>
    <row r="51" spans="1:7" s="1" customFormat="1" ht="59.25" customHeight="1" hidden="1">
      <c r="A51" s="14">
        <v>97</v>
      </c>
      <c r="B51" s="3" t="s">
        <v>65</v>
      </c>
      <c r="C51" s="109" t="s">
        <v>243</v>
      </c>
      <c r="D51" s="109"/>
      <c r="E51" s="109"/>
      <c r="F51" s="109"/>
      <c r="G51" s="109"/>
    </row>
    <row r="52" spans="1:7" s="1" customFormat="1" ht="59.25" customHeight="1" hidden="1">
      <c r="A52" s="13" t="s">
        <v>12</v>
      </c>
      <c r="B52" s="13" t="s">
        <v>232</v>
      </c>
      <c r="C52" s="109" t="s">
        <v>264</v>
      </c>
      <c r="D52" s="109"/>
      <c r="E52" s="109"/>
      <c r="F52" s="109"/>
      <c r="G52" s="109"/>
    </row>
    <row r="53" spans="1:7" s="1" customFormat="1" ht="59.25" customHeight="1" hidden="1">
      <c r="A53" s="18">
        <v>101</v>
      </c>
      <c r="B53" s="13" t="s">
        <v>104</v>
      </c>
      <c r="C53" s="109" t="s">
        <v>261</v>
      </c>
      <c r="D53" s="109"/>
      <c r="E53" s="109"/>
      <c r="F53" s="109"/>
      <c r="G53" s="109"/>
    </row>
    <row r="54" spans="1:7" s="1" customFormat="1" ht="59.25" customHeight="1" hidden="1">
      <c r="A54" s="18">
        <v>104</v>
      </c>
      <c r="B54" s="13" t="s">
        <v>106</v>
      </c>
      <c r="C54" s="109" t="s">
        <v>443</v>
      </c>
      <c r="D54" s="109"/>
      <c r="E54" s="109"/>
      <c r="F54" s="109"/>
      <c r="G54" s="109"/>
    </row>
    <row r="55" spans="1:7" s="1" customFormat="1" ht="59.25" customHeight="1" hidden="1">
      <c r="A55" s="18">
        <v>108</v>
      </c>
      <c r="B55" s="13" t="s">
        <v>109</v>
      </c>
      <c r="C55" s="109" t="s">
        <v>444</v>
      </c>
      <c r="D55" s="109"/>
      <c r="E55" s="109"/>
      <c r="F55" s="109"/>
      <c r="G55" s="109"/>
    </row>
    <row r="56" spans="1:7" s="1" customFormat="1" ht="76.5" customHeight="1">
      <c r="A56" s="70">
        <v>107</v>
      </c>
      <c r="B56" s="13" t="s">
        <v>107</v>
      </c>
      <c r="C56" s="109" t="s">
        <v>545</v>
      </c>
      <c r="D56" s="109"/>
      <c r="E56" s="109"/>
      <c r="F56" s="109"/>
      <c r="G56" s="109"/>
    </row>
    <row r="57" spans="1:7" s="1" customFormat="1" ht="78" customHeight="1">
      <c r="A57" s="70">
        <v>106</v>
      </c>
      <c r="B57" s="13" t="s">
        <v>108</v>
      </c>
      <c r="C57" s="109" t="s">
        <v>546</v>
      </c>
      <c r="D57" s="109"/>
      <c r="E57" s="109"/>
      <c r="F57" s="109"/>
      <c r="G57" s="109"/>
    </row>
    <row r="58" spans="1:7" s="1" customFormat="1" ht="78" customHeight="1">
      <c r="A58" s="71">
        <v>109</v>
      </c>
      <c r="B58" s="17" t="s">
        <v>110</v>
      </c>
      <c r="C58" s="116" t="s">
        <v>547</v>
      </c>
      <c r="D58" s="116"/>
      <c r="E58" s="116"/>
      <c r="F58" s="116"/>
      <c r="G58" s="116"/>
    </row>
    <row r="59" spans="1:7" s="1" customFormat="1" ht="78" customHeight="1">
      <c r="A59" s="72" t="s">
        <v>548</v>
      </c>
      <c r="B59" s="17"/>
      <c r="C59" s="116" t="s">
        <v>549</v>
      </c>
      <c r="D59" s="116"/>
      <c r="E59" s="116"/>
      <c r="F59" s="116"/>
      <c r="G59" s="116"/>
    </row>
    <row r="60" spans="1:7" s="1" customFormat="1" ht="72.75" customHeight="1">
      <c r="A60" s="3">
        <v>111</v>
      </c>
      <c r="B60" s="13" t="s">
        <v>111</v>
      </c>
      <c r="C60" s="109" t="s">
        <v>550</v>
      </c>
      <c r="D60" s="109"/>
      <c r="E60" s="109"/>
      <c r="F60" s="109"/>
      <c r="G60" s="109"/>
    </row>
    <row r="61" spans="1:7" s="1" customFormat="1" ht="59.25" customHeight="1">
      <c r="A61" s="18">
        <v>124</v>
      </c>
      <c r="B61" s="13" t="s">
        <v>116</v>
      </c>
      <c r="C61" s="109" t="s">
        <v>269</v>
      </c>
      <c r="D61" s="109"/>
      <c r="E61" s="109"/>
      <c r="F61" s="109"/>
      <c r="G61" s="109"/>
    </row>
    <row r="62" spans="1:7" s="1" customFormat="1" ht="59.25" customHeight="1" hidden="1">
      <c r="A62" s="18">
        <v>141</v>
      </c>
      <c r="B62" s="13" t="s">
        <v>122</v>
      </c>
      <c r="C62" s="109" t="s">
        <v>445</v>
      </c>
      <c r="D62" s="109"/>
      <c r="E62" s="109"/>
      <c r="F62" s="109"/>
      <c r="G62" s="109"/>
    </row>
    <row r="63" spans="1:7" s="1" customFormat="1" ht="59.25" customHeight="1">
      <c r="A63" s="18">
        <v>127</v>
      </c>
      <c r="B63" s="13" t="s">
        <v>118</v>
      </c>
      <c r="C63" s="109" t="s">
        <v>269</v>
      </c>
      <c r="D63" s="109"/>
      <c r="E63" s="109"/>
      <c r="F63" s="109"/>
      <c r="G63" s="109"/>
    </row>
    <row r="64" spans="1:7" s="1" customFormat="1" ht="87" customHeight="1" hidden="1">
      <c r="A64" s="17">
        <v>134</v>
      </c>
      <c r="B64" s="17" t="s">
        <v>123</v>
      </c>
      <c r="C64" s="116" t="s">
        <v>551</v>
      </c>
      <c r="D64" s="116"/>
      <c r="E64" s="116"/>
      <c r="F64" s="116"/>
      <c r="G64" s="116"/>
    </row>
    <row r="65" spans="1:7" s="1" customFormat="1" ht="87" customHeight="1">
      <c r="A65" s="17">
        <v>137</v>
      </c>
      <c r="B65" s="17" t="s">
        <v>121</v>
      </c>
      <c r="C65" s="116" t="s">
        <v>552</v>
      </c>
      <c r="D65" s="116"/>
      <c r="E65" s="116"/>
      <c r="F65" s="116"/>
      <c r="G65" s="116"/>
    </row>
    <row r="66" spans="1:7" s="1" customFormat="1" ht="77.25" customHeight="1">
      <c r="A66" s="3">
        <v>142</v>
      </c>
      <c r="B66" s="3" t="s">
        <v>123</v>
      </c>
      <c r="C66" s="79" t="s">
        <v>182</v>
      </c>
      <c r="D66" s="79"/>
      <c r="E66" s="79"/>
      <c r="F66" s="79"/>
      <c r="G66" s="79"/>
    </row>
    <row r="67" spans="1:7" s="1" customFormat="1" ht="61.5" customHeight="1" hidden="1">
      <c r="A67" s="13">
        <v>147</v>
      </c>
      <c r="B67" s="13" t="s">
        <v>73</v>
      </c>
      <c r="C67" s="79" t="s">
        <v>244</v>
      </c>
      <c r="D67" s="79"/>
      <c r="E67" s="79"/>
      <c r="F67" s="79"/>
      <c r="G67" s="79"/>
    </row>
    <row r="68" spans="1:7" s="1" customFormat="1" ht="60" customHeight="1" hidden="1">
      <c r="A68" s="3">
        <v>156</v>
      </c>
      <c r="B68" s="3" t="s">
        <v>95</v>
      </c>
      <c r="C68" s="79" t="s">
        <v>202</v>
      </c>
      <c r="D68" s="79"/>
      <c r="E68" s="79"/>
      <c r="F68" s="79"/>
      <c r="G68" s="79"/>
    </row>
    <row r="69" spans="1:7" s="1" customFormat="1" ht="60" customHeight="1" hidden="1">
      <c r="A69" s="18">
        <v>143</v>
      </c>
      <c r="B69" s="13" t="s">
        <v>124</v>
      </c>
      <c r="C69" s="109" t="s">
        <v>261</v>
      </c>
      <c r="D69" s="109"/>
      <c r="E69" s="109"/>
      <c r="F69" s="109"/>
      <c r="G69" s="109"/>
    </row>
    <row r="70" spans="1:7" s="1" customFormat="1" ht="79.5" customHeight="1">
      <c r="A70" s="17">
        <v>145</v>
      </c>
      <c r="B70" s="17" t="s">
        <v>125</v>
      </c>
      <c r="C70" s="116" t="s">
        <v>553</v>
      </c>
      <c r="D70" s="116"/>
      <c r="E70" s="116"/>
      <c r="F70" s="116"/>
      <c r="G70" s="116"/>
    </row>
    <row r="71" spans="1:7" s="1" customFormat="1" ht="60" customHeight="1">
      <c r="A71" s="17">
        <v>146</v>
      </c>
      <c r="B71" s="17" t="s">
        <v>554</v>
      </c>
      <c r="C71" s="116" t="s">
        <v>555</v>
      </c>
      <c r="D71" s="116"/>
      <c r="E71" s="116"/>
      <c r="F71" s="116"/>
      <c r="G71" s="116"/>
    </row>
    <row r="72" spans="1:7" s="1" customFormat="1" ht="78" customHeight="1">
      <c r="A72" s="18">
        <v>147</v>
      </c>
      <c r="B72" s="13" t="s">
        <v>73</v>
      </c>
      <c r="C72" s="109" t="s">
        <v>446</v>
      </c>
      <c r="D72" s="109"/>
      <c r="E72" s="109"/>
      <c r="F72" s="109"/>
      <c r="G72" s="109"/>
    </row>
    <row r="73" spans="1:7" s="1" customFormat="1" ht="67.5" customHeight="1">
      <c r="A73" s="18">
        <v>159</v>
      </c>
      <c r="B73" s="13" t="s">
        <v>79</v>
      </c>
      <c r="C73" s="109" t="s">
        <v>447</v>
      </c>
      <c r="D73" s="109"/>
      <c r="E73" s="109"/>
      <c r="F73" s="109"/>
      <c r="G73" s="109"/>
    </row>
    <row r="74" spans="1:7" s="1" customFormat="1" ht="56.25" customHeight="1">
      <c r="A74" s="18">
        <v>166</v>
      </c>
      <c r="B74" s="13" t="s">
        <v>100</v>
      </c>
      <c r="C74" s="109" t="s">
        <v>448</v>
      </c>
      <c r="D74" s="109"/>
      <c r="E74" s="109"/>
      <c r="F74" s="109"/>
      <c r="G74" s="109"/>
    </row>
    <row r="75" spans="1:7" s="1" customFormat="1" ht="39" customHeight="1" hidden="1">
      <c r="A75" s="13">
        <v>206</v>
      </c>
      <c r="B75" s="13" t="s">
        <v>187</v>
      </c>
      <c r="C75" s="109" t="s">
        <v>255</v>
      </c>
      <c r="D75" s="109"/>
      <c r="E75" s="109"/>
      <c r="F75" s="109"/>
      <c r="G75" s="109"/>
    </row>
    <row r="76" spans="1:7" s="1" customFormat="1" ht="72.75" customHeight="1" hidden="1">
      <c r="A76" s="18">
        <v>183</v>
      </c>
      <c r="B76" s="13" t="s">
        <v>439</v>
      </c>
      <c r="C76" s="109" t="s">
        <v>445</v>
      </c>
      <c r="D76" s="109"/>
      <c r="E76" s="109"/>
      <c r="F76" s="109"/>
      <c r="G76" s="109"/>
    </row>
    <row r="77" spans="1:7" s="1" customFormat="1" ht="75" customHeight="1" hidden="1">
      <c r="A77" s="18">
        <v>184</v>
      </c>
      <c r="B77" s="13" t="s">
        <v>80</v>
      </c>
      <c r="C77" s="109" t="s">
        <v>449</v>
      </c>
      <c r="D77" s="109"/>
      <c r="E77" s="109"/>
      <c r="F77" s="109"/>
      <c r="G77" s="109"/>
    </row>
    <row r="78" spans="1:7" s="1" customFormat="1" ht="60.75" customHeight="1" hidden="1">
      <c r="A78" s="18">
        <v>185</v>
      </c>
      <c r="B78" s="13" t="s">
        <v>81</v>
      </c>
      <c r="C78" s="109" t="s">
        <v>447</v>
      </c>
      <c r="D78" s="109"/>
      <c r="E78" s="109"/>
      <c r="F78" s="109"/>
      <c r="G78" s="109"/>
    </row>
    <row r="79" spans="1:7" s="1" customFormat="1" ht="75.75" customHeight="1">
      <c r="A79" s="18">
        <v>169</v>
      </c>
      <c r="B79" s="13" t="s">
        <v>556</v>
      </c>
      <c r="C79" s="109" t="s">
        <v>557</v>
      </c>
      <c r="D79" s="109"/>
      <c r="E79" s="109"/>
      <c r="F79" s="109"/>
      <c r="G79" s="109"/>
    </row>
    <row r="80" spans="1:7" s="1" customFormat="1" ht="79.5" customHeight="1">
      <c r="A80" s="70">
        <v>172</v>
      </c>
      <c r="B80" s="13" t="s">
        <v>127</v>
      </c>
      <c r="C80" s="109" t="s">
        <v>557</v>
      </c>
      <c r="D80" s="109"/>
      <c r="E80" s="109"/>
      <c r="F80" s="109"/>
      <c r="G80" s="109"/>
    </row>
    <row r="81" spans="1:7" s="1" customFormat="1" ht="65.25" customHeight="1">
      <c r="A81" s="72">
        <v>205</v>
      </c>
      <c r="B81" s="17" t="s">
        <v>91</v>
      </c>
      <c r="C81" s="110" t="s">
        <v>558</v>
      </c>
      <c r="D81" s="111"/>
      <c r="E81" s="111"/>
      <c r="F81" s="111"/>
      <c r="G81" s="112"/>
    </row>
    <row r="82" spans="1:7" s="1" customFormat="1" ht="69.75" customHeight="1">
      <c r="A82" s="13">
        <v>209</v>
      </c>
      <c r="B82" s="13" t="s">
        <v>128</v>
      </c>
      <c r="C82" s="113" t="s">
        <v>256</v>
      </c>
      <c r="D82" s="114"/>
      <c r="E82" s="114"/>
      <c r="F82" s="114"/>
      <c r="G82" s="115"/>
    </row>
    <row r="83" spans="1:7" s="1" customFormat="1" ht="56.25" customHeight="1" hidden="1">
      <c r="A83" s="13">
        <v>211</v>
      </c>
      <c r="B83" s="13" t="s">
        <v>130</v>
      </c>
      <c r="C83" s="109" t="s">
        <v>256</v>
      </c>
      <c r="D83" s="109"/>
      <c r="E83" s="109"/>
      <c r="F83" s="109"/>
      <c r="G83" s="109"/>
    </row>
    <row r="84" spans="1:7" s="1" customFormat="1" ht="36" customHeight="1">
      <c r="A84" s="3">
        <v>213</v>
      </c>
      <c r="B84" s="3" t="s">
        <v>131</v>
      </c>
      <c r="C84" s="79" t="s">
        <v>227</v>
      </c>
      <c r="D84" s="79"/>
      <c r="E84" s="79"/>
      <c r="F84" s="79"/>
      <c r="G84" s="79"/>
    </row>
    <row r="85" spans="1:7" s="1" customFormat="1" ht="58.5" customHeight="1">
      <c r="A85" s="13">
        <v>215</v>
      </c>
      <c r="B85" s="13" t="s">
        <v>133</v>
      </c>
      <c r="C85" s="109" t="s">
        <v>257</v>
      </c>
      <c r="D85" s="109"/>
      <c r="E85" s="109"/>
      <c r="F85" s="109"/>
      <c r="G85" s="109"/>
    </row>
    <row r="86" spans="1:7" s="1" customFormat="1" ht="63" customHeight="1" hidden="1">
      <c r="A86" s="13">
        <v>217</v>
      </c>
      <c r="B86" s="13" t="s">
        <v>134</v>
      </c>
      <c r="C86" s="109" t="s">
        <v>258</v>
      </c>
      <c r="D86" s="109"/>
      <c r="E86" s="109"/>
      <c r="F86" s="109"/>
      <c r="G86" s="109"/>
    </row>
    <row r="87" spans="1:7" s="1" customFormat="1" ht="57" customHeight="1">
      <c r="A87" s="3">
        <v>219</v>
      </c>
      <c r="B87" s="3" t="s">
        <v>92</v>
      </c>
      <c r="C87" s="79" t="s">
        <v>202</v>
      </c>
      <c r="D87" s="79"/>
      <c r="E87" s="79"/>
      <c r="F87" s="79"/>
      <c r="G87" s="79"/>
    </row>
    <row r="88" spans="1:7" s="1" customFormat="1" ht="36" customHeight="1" hidden="1">
      <c r="A88" s="3">
        <v>225</v>
      </c>
      <c r="B88" s="3" t="s">
        <v>68</v>
      </c>
      <c r="C88" s="109" t="s">
        <v>163</v>
      </c>
      <c r="D88" s="109"/>
      <c r="E88" s="109"/>
      <c r="F88" s="109"/>
      <c r="G88" s="109"/>
    </row>
    <row r="89" spans="1:7" s="1" customFormat="1" ht="57" customHeight="1">
      <c r="A89" s="13">
        <v>231</v>
      </c>
      <c r="B89" s="13" t="s">
        <v>135</v>
      </c>
      <c r="C89" s="79" t="s">
        <v>249</v>
      </c>
      <c r="D89" s="79"/>
      <c r="E89" s="79"/>
      <c r="F89" s="79"/>
      <c r="G89" s="79"/>
    </row>
    <row r="90" spans="1:7" s="1" customFormat="1" ht="59.25" customHeight="1" hidden="1">
      <c r="A90" s="18">
        <v>232</v>
      </c>
      <c r="B90" s="13" t="s">
        <v>136</v>
      </c>
      <c r="C90" s="79" t="s">
        <v>246</v>
      </c>
      <c r="D90" s="79"/>
      <c r="E90" s="79"/>
      <c r="F90" s="79"/>
      <c r="G90" s="79"/>
    </row>
    <row r="91" spans="1:7" s="1" customFormat="1" ht="59.25" customHeight="1">
      <c r="A91" s="13">
        <v>234</v>
      </c>
      <c r="B91" s="13" t="s">
        <v>137</v>
      </c>
      <c r="C91" s="79" t="s">
        <v>250</v>
      </c>
      <c r="D91" s="79"/>
      <c r="E91" s="79"/>
      <c r="F91" s="79"/>
      <c r="G91" s="79"/>
    </row>
    <row r="92" spans="1:7" s="1" customFormat="1" ht="65.25" customHeight="1" hidden="1">
      <c r="A92" s="17">
        <v>236</v>
      </c>
      <c r="B92" s="17" t="s">
        <v>138</v>
      </c>
      <c r="C92" s="116" t="s">
        <v>259</v>
      </c>
      <c r="D92" s="116"/>
      <c r="E92" s="116"/>
      <c r="F92" s="116"/>
      <c r="G92" s="116"/>
    </row>
    <row r="93" spans="1:7" s="1" customFormat="1" ht="55.5" customHeight="1">
      <c r="A93" s="3">
        <v>239</v>
      </c>
      <c r="B93" s="3" t="s">
        <v>139</v>
      </c>
      <c r="C93" s="79" t="s">
        <v>203</v>
      </c>
      <c r="D93" s="79"/>
      <c r="E93" s="79"/>
      <c r="F93" s="79"/>
      <c r="G93" s="79"/>
    </row>
    <row r="94" spans="1:7" s="1" customFormat="1" ht="54" customHeight="1">
      <c r="A94" s="18">
        <v>240</v>
      </c>
      <c r="B94" s="13" t="s">
        <v>140</v>
      </c>
      <c r="C94" s="79" t="s">
        <v>246</v>
      </c>
      <c r="D94" s="79"/>
      <c r="E94" s="79"/>
      <c r="F94" s="79"/>
      <c r="G94" s="79"/>
    </row>
    <row r="95" spans="1:7" s="1" customFormat="1" ht="74.25" customHeight="1" hidden="1">
      <c r="A95" s="13">
        <v>241</v>
      </c>
      <c r="B95" s="13" t="s">
        <v>141</v>
      </c>
      <c r="C95" s="79" t="s">
        <v>450</v>
      </c>
      <c r="D95" s="79"/>
      <c r="E95" s="79"/>
      <c r="F95" s="79"/>
      <c r="G95" s="79"/>
    </row>
    <row r="96" spans="1:7" ht="57" customHeight="1" hidden="1">
      <c r="A96" s="18">
        <v>247</v>
      </c>
      <c r="B96" s="13" t="s">
        <v>142</v>
      </c>
      <c r="C96" s="79" t="s">
        <v>245</v>
      </c>
      <c r="D96" s="79"/>
      <c r="E96" s="79"/>
      <c r="F96" s="79"/>
      <c r="G96" s="79"/>
    </row>
    <row r="97" spans="1:7" ht="39" customHeight="1" hidden="1">
      <c r="A97" s="18">
        <v>249</v>
      </c>
      <c r="B97" s="13" t="s">
        <v>143</v>
      </c>
      <c r="C97" s="79" t="s">
        <v>248</v>
      </c>
      <c r="D97" s="79"/>
      <c r="E97" s="79"/>
      <c r="F97" s="79"/>
      <c r="G97" s="79"/>
    </row>
  </sheetData>
  <sheetProtection/>
  <mergeCells count="97">
    <mergeCell ref="C94:G94"/>
    <mergeCell ref="C95:G95"/>
    <mergeCell ref="C96:G96"/>
    <mergeCell ref="C97:G97"/>
    <mergeCell ref="C7:G7"/>
    <mergeCell ref="C8:G8"/>
    <mergeCell ref="C88:G88"/>
    <mergeCell ref="C89:G89"/>
    <mergeCell ref="C90:G90"/>
    <mergeCell ref="C91:G91"/>
    <mergeCell ref="A1:G1"/>
    <mergeCell ref="A2:D2"/>
    <mergeCell ref="C3:G3"/>
    <mergeCell ref="C4:G4"/>
    <mergeCell ref="C5:G5"/>
    <mergeCell ref="C6:G6"/>
    <mergeCell ref="C9:G9"/>
    <mergeCell ref="C10:G10"/>
    <mergeCell ref="C11:G11"/>
    <mergeCell ref="C12:G12"/>
    <mergeCell ref="C92:G92"/>
    <mergeCell ref="C93:G93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35:G35"/>
    <mergeCell ref="C36:G36"/>
    <mergeCell ref="C29:G29"/>
    <mergeCell ref="C30:G30"/>
    <mergeCell ref="C31:G31"/>
    <mergeCell ref="C32:G32"/>
    <mergeCell ref="C41:G41"/>
    <mergeCell ref="C42:G42"/>
    <mergeCell ref="C43:G43"/>
    <mergeCell ref="C44:G44"/>
    <mergeCell ref="C37:G37"/>
    <mergeCell ref="C38:G38"/>
    <mergeCell ref="C39:G39"/>
    <mergeCell ref="C40:G40"/>
    <mergeCell ref="C49:G49"/>
    <mergeCell ref="C50:G50"/>
    <mergeCell ref="C51:G51"/>
    <mergeCell ref="C52:G52"/>
    <mergeCell ref="C45:G45"/>
    <mergeCell ref="C46:G46"/>
    <mergeCell ref="C47:G47"/>
    <mergeCell ref="C48:G48"/>
    <mergeCell ref="C67:G67"/>
    <mergeCell ref="C57:G57"/>
    <mergeCell ref="C58:G58"/>
    <mergeCell ref="C59:G59"/>
    <mergeCell ref="C60:G60"/>
    <mergeCell ref="C53:G53"/>
    <mergeCell ref="C54:G54"/>
    <mergeCell ref="C55:G55"/>
    <mergeCell ref="C56:G56"/>
    <mergeCell ref="C61:G61"/>
    <mergeCell ref="C62:G62"/>
    <mergeCell ref="C63:G63"/>
    <mergeCell ref="C64:G64"/>
    <mergeCell ref="C65:G65"/>
    <mergeCell ref="C66:G66"/>
    <mergeCell ref="C68:G68"/>
    <mergeCell ref="C69:G69"/>
    <mergeCell ref="C70:G70"/>
    <mergeCell ref="C71:G71"/>
    <mergeCell ref="C73:G73"/>
    <mergeCell ref="C74:G74"/>
    <mergeCell ref="C72:G72"/>
    <mergeCell ref="C80:G80"/>
    <mergeCell ref="C81:G81"/>
    <mergeCell ref="C82:G82"/>
    <mergeCell ref="C76:G76"/>
    <mergeCell ref="C77:G77"/>
    <mergeCell ref="C78:G78"/>
    <mergeCell ref="C75:G75"/>
    <mergeCell ref="C86:G86"/>
    <mergeCell ref="C87:G87"/>
    <mergeCell ref="C83:G83"/>
    <mergeCell ref="C79:G79"/>
    <mergeCell ref="C84:G84"/>
    <mergeCell ref="C85:G8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4"/>
  <sheetViews>
    <sheetView zoomScalePageLayoutView="0" workbookViewId="0" topLeftCell="A82">
      <selection activeCell="B102" sqref="B102"/>
    </sheetView>
  </sheetViews>
  <sheetFormatPr defaultColWidth="9.00390625" defaultRowHeight="12.75"/>
  <cols>
    <col min="1" max="1" width="12.625" style="0" customWidth="1"/>
    <col min="2" max="2" width="24.75390625" style="0" customWidth="1"/>
    <col min="4" max="4" width="10.875" style="0" customWidth="1"/>
    <col min="5" max="5" width="4.25390625" style="0" customWidth="1"/>
    <col min="6" max="6" width="10.625" style="0" customWidth="1"/>
    <col min="7" max="7" width="25.75390625" style="0" customWidth="1"/>
  </cols>
  <sheetData>
    <row r="1" spans="1:7" ht="18.75">
      <c r="A1" s="126" t="s">
        <v>171</v>
      </c>
      <c r="B1" s="126"/>
      <c r="C1" s="126"/>
      <c r="D1" s="126"/>
      <c r="E1" s="126"/>
      <c r="F1" s="126"/>
      <c r="G1" s="126"/>
    </row>
    <row r="2" spans="1:7" ht="18.75">
      <c r="A2" s="126" t="s">
        <v>172</v>
      </c>
      <c r="B2" s="126"/>
      <c r="C2" s="126"/>
      <c r="D2" s="126"/>
      <c r="E2" s="10">
        <v>3</v>
      </c>
      <c r="F2" s="10" t="s">
        <v>543</v>
      </c>
      <c r="G2" s="9" t="s">
        <v>544</v>
      </c>
    </row>
    <row r="3" spans="1:7" ht="18.75">
      <c r="A3" s="8"/>
      <c r="B3" s="8"/>
      <c r="C3" s="8"/>
      <c r="D3" s="8"/>
      <c r="E3" s="7"/>
      <c r="F3" s="7"/>
      <c r="G3" s="7"/>
    </row>
    <row r="4" spans="1:7" ht="42.75" customHeight="1">
      <c r="A4" s="3" t="s">
        <v>9</v>
      </c>
      <c r="B4" s="3" t="s">
        <v>161</v>
      </c>
      <c r="C4" s="75" t="s">
        <v>170</v>
      </c>
      <c r="D4" s="75"/>
      <c r="E4" s="75"/>
      <c r="F4" s="75"/>
      <c r="G4" s="75"/>
    </row>
    <row r="5" spans="1:7" ht="18.75">
      <c r="A5" s="6">
        <v>2</v>
      </c>
      <c r="B5" s="3" t="s">
        <v>14</v>
      </c>
      <c r="C5" s="122" t="s">
        <v>144</v>
      </c>
      <c r="D5" s="122"/>
      <c r="E5" s="122"/>
      <c r="F5" s="122"/>
      <c r="G5" s="122"/>
    </row>
    <row r="6" spans="1:7" ht="18.75">
      <c r="A6" s="6">
        <v>3</v>
      </c>
      <c r="B6" s="3" t="s">
        <v>15</v>
      </c>
      <c r="C6" s="122" t="s">
        <v>165</v>
      </c>
      <c r="D6" s="122"/>
      <c r="E6" s="122"/>
      <c r="F6" s="122"/>
      <c r="G6" s="122"/>
    </row>
    <row r="7" spans="1:7" s="1" customFormat="1" ht="20.25" customHeight="1">
      <c r="A7" s="6">
        <v>4</v>
      </c>
      <c r="B7" s="3" t="s">
        <v>16</v>
      </c>
      <c r="C7" s="119" t="s">
        <v>145</v>
      </c>
      <c r="D7" s="119"/>
      <c r="E7" s="119"/>
      <c r="F7" s="119"/>
      <c r="G7" s="119"/>
    </row>
    <row r="8" spans="1:7" s="1" customFormat="1" ht="20.25" customHeight="1">
      <c r="A8" s="3">
        <v>5</v>
      </c>
      <c r="B8" s="3" t="s">
        <v>17</v>
      </c>
      <c r="C8" s="119" t="s">
        <v>236</v>
      </c>
      <c r="D8" s="119"/>
      <c r="E8" s="119"/>
      <c r="F8" s="119"/>
      <c r="G8" s="119"/>
    </row>
    <row r="9" spans="1:7" s="1" customFormat="1" ht="20.25" customHeight="1">
      <c r="A9" s="3">
        <v>6</v>
      </c>
      <c r="B9" s="3" t="s">
        <v>18</v>
      </c>
      <c r="C9" s="119" t="s">
        <v>214</v>
      </c>
      <c r="D9" s="119"/>
      <c r="E9" s="119"/>
      <c r="F9" s="119"/>
      <c r="G9" s="119"/>
    </row>
    <row r="10" spans="1:7" s="1" customFormat="1" ht="18" customHeight="1">
      <c r="A10" s="6" t="s">
        <v>29</v>
      </c>
      <c r="B10" s="3" t="s">
        <v>30</v>
      </c>
      <c r="C10" s="120" t="s">
        <v>146</v>
      </c>
      <c r="D10" s="120"/>
      <c r="E10" s="120"/>
      <c r="F10" s="120"/>
      <c r="G10" s="120"/>
    </row>
    <row r="11" spans="1:7" s="1" customFormat="1" ht="18" customHeight="1">
      <c r="A11" s="6" t="s">
        <v>31</v>
      </c>
      <c r="B11" s="3" t="s">
        <v>32</v>
      </c>
      <c r="C11" s="120" t="s">
        <v>228</v>
      </c>
      <c r="D11" s="120"/>
      <c r="E11" s="120"/>
      <c r="F11" s="120"/>
      <c r="G11" s="120"/>
    </row>
    <row r="12" spans="1:7" s="1" customFormat="1" ht="19.5" customHeight="1">
      <c r="A12" s="6">
        <v>10</v>
      </c>
      <c r="B12" s="3" t="s">
        <v>20</v>
      </c>
      <c r="C12" s="119" t="s">
        <v>147</v>
      </c>
      <c r="D12" s="119"/>
      <c r="E12" s="119"/>
      <c r="F12" s="119"/>
      <c r="G12" s="119"/>
    </row>
    <row r="13" spans="1:7" s="1" customFormat="1" ht="17.25" customHeight="1">
      <c r="A13" s="6">
        <v>11</v>
      </c>
      <c r="B13" s="3" t="s">
        <v>21</v>
      </c>
      <c r="C13" s="119" t="s">
        <v>148</v>
      </c>
      <c r="D13" s="119"/>
      <c r="E13" s="119"/>
      <c r="F13" s="119"/>
      <c r="G13" s="119"/>
    </row>
    <row r="14" spans="1:7" s="1" customFormat="1" ht="18.75" customHeight="1">
      <c r="A14" s="6">
        <v>12</v>
      </c>
      <c r="B14" s="3" t="s">
        <v>22</v>
      </c>
      <c r="C14" s="119" t="s">
        <v>149</v>
      </c>
      <c r="D14" s="119"/>
      <c r="E14" s="119"/>
      <c r="F14" s="119"/>
      <c r="G14" s="119"/>
    </row>
    <row r="15" spans="1:7" s="1" customFormat="1" ht="18.75" customHeight="1">
      <c r="A15" s="6">
        <v>16</v>
      </c>
      <c r="B15" s="3" t="s">
        <v>24</v>
      </c>
      <c r="C15" s="119" t="s">
        <v>239</v>
      </c>
      <c r="D15" s="119"/>
      <c r="E15" s="119"/>
      <c r="F15" s="119"/>
      <c r="G15" s="119"/>
    </row>
    <row r="16" spans="1:7" s="1" customFormat="1" ht="19.5" customHeight="1">
      <c r="A16" s="6">
        <v>18</v>
      </c>
      <c r="B16" s="3" t="s">
        <v>25</v>
      </c>
      <c r="C16" s="120" t="s">
        <v>174</v>
      </c>
      <c r="D16" s="120"/>
      <c r="E16" s="120"/>
      <c r="F16" s="120"/>
      <c r="G16" s="120"/>
    </row>
    <row r="17" spans="1:7" s="1" customFormat="1" ht="17.25" customHeight="1">
      <c r="A17" s="6">
        <v>20</v>
      </c>
      <c r="B17" s="3" t="s">
        <v>26</v>
      </c>
      <c r="C17" s="119" t="s">
        <v>150</v>
      </c>
      <c r="D17" s="119"/>
      <c r="E17" s="119"/>
      <c r="F17" s="119"/>
      <c r="G17" s="119"/>
    </row>
    <row r="18" spans="1:7" s="1" customFormat="1" ht="17.25" customHeight="1">
      <c r="A18" s="6">
        <v>22</v>
      </c>
      <c r="B18" s="3" t="s">
        <v>27</v>
      </c>
      <c r="C18" s="119" t="s">
        <v>229</v>
      </c>
      <c r="D18" s="119"/>
      <c r="E18" s="119"/>
      <c r="F18" s="119"/>
      <c r="G18" s="119"/>
    </row>
    <row r="19" spans="1:7" s="1" customFormat="1" ht="16.5" customHeight="1">
      <c r="A19" s="6">
        <v>25</v>
      </c>
      <c r="B19" s="3" t="s">
        <v>28</v>
      </c>
      <c r="C19" s="119" t="s">
        <v>151</v>
      </c>
      <c r="D19" s="119"/>
      <c r="E19" s="119"/>
      <c r="F19" s="119"/>
      <c r="G19" s="119"/>
    </row>
    <row r="20" spans="1:7" s="1" customFormat="1" ht="18" customHeight="1">
      <c r="A20" s="6">
        <v>26</v>
      </c>
      <c r="B20" s="3" t="s">
        <v>33</v>
      </c>
      <c r="C20" s="119" t="s">
        <v>152</v>
      </c>
      <c r="D20" s="119"/>
      <c r="E20" s="119"/>
      <c r="F20" s="119"/>
      <c r="G20" s="119"/>
    </row>
    <row r="21" spans="1:7" s="1" customFormat="1" ht="16.5" customHeight="1">
      <c r="A21" s="6">
        <v>27</v>
      </c>
      <c r="B21" s="3" t="s">
        <v>34</v>
      </c>
      <c r="C21" s="120" t="s">
        <v>194</v>
      </c>
      <c r="D21" s="120"/>
      <c r="E21" s="120"/>
      <c r="F21" s="120"/>
      <c r="G21" s="120"/>
    </row>
    <row r="22" spans="1:7" s="1" customFormat="1" ht="16.5" customHeight="1">
      <c r="A22" s="3">
        <v>29</v>
      </c>
      <c r="B22" s="3" t="s">
        <v>36</v>
      </c>
      <c r="C22" s="120" t="s">
        <v>215</v>
      </c>
      <c r="D22" s="120"/>
      <c r="E22" s="120"/>
      <c r="F22" s="120"/>
      <c r="G22" s="120"/>
    </row>
    <row r="23" spans="1:7" s="1" customFormat="1" ht="16.5" customHeight="1">
      <c r="A23" s="3">
        <v>30</v>
      </c>
      <c r="B23" s="3" t="s">
        <v>35</v>
      </c>
      <c r="C23" s="120" t="s">
        <v>216</v>
      </c>
      <c r="D23" s="120"/>
      <c r="E23" s="120"/>
      <c r="F23" s="120"/>
      <c r="G23" s="120"/>
    </row>
    <row r="24" spans="1:7" s="1" customFormat="1" ht="16.5" customHeight="1">
      <c r="A24" s="3">
        <v>31</v>
      </c>
      <c r="B24" s="3" t="s">
        <v>37</v>
      </c>
      <c r="C24" s="120" t="s">
        <v>223</v>
      </c>
      <c r="D24" s="120"/>
      <c r="E24" s="120"/>
      <c r="F24" s="120"/>
      <c r="G24" s="120"/>
    </row>
    <row r="25" spans="1:7" s="1" customFormat="1" ht="16.5" customHeight="1">
      <c r="A25" s="3">
        <v>36</v>
      </c>
      <c r="B25" s="3" t="s">
        <v>41</v>
      </c>
      <c r="C25" s="120" t="s">
        <v>219</v>
      </c>
      <c r="D25" s="120"/>
      <c r="E25" s="120"/>
      <c r="F25" s="120"/>
      <c r="G25" s="120"/>
    </row>
    <row r="26" spans="1:7" s="1" customFormat="1" ht="16.5" customHeight="1">
      <c r="A26" s="3">
        <v>37</v>
      </c>
      <c r="B26" s="3" t="s">
        <v>42</v>
      </c>
      <c r="C26" s="120" t="s">
        <v>218</v>
      </c>
      <c r="D26" s="120"/>
      <c r="E26" s="120"/>
      <c r="F26" s="120"/>
      <c r="G26" s="120"/>
    </row>
    <row r="27" spans="1:7" s="1" customFormat="1" ht="20.25" customHeight="1">
      <c r="A27" s="6">
        <v>39</v>
      </c>
      <c r="B27" s="3" t="s">
        <v>44</v>
      </c>
      <c r="C27" s="119" t="s">
        <v>153</v>
      </c>
      <c r="D27" s="119"/>
      <c r="E27" s="119"/>
      <c r="F27" s="119"/>
      <c r="G27" s="119"/>
    </row>
    <row r="28" spans="1:7" s="1" customFormat="1" ht="20.25" customHeight="1">
      <c r="A28" s="3">
        <v>51</v>
      </c>
      <c r="B28" s="3" t="s">
        <v>48</v>
      </c>
      <c r="C28" s="119" t="s">
        <v>204</v>
      </c>
      <c r="D28" s="119"/>
      <c r="E28" s="119"/>
      <c r="F28" s="119"/>
      <c r="G28" s="119"/>
    </row>
    <row r="29" spans="1:7" s="1" customFormat="1" ht="20.25" customHeight="1">
      <c r="A29" s="3">
        <v>52</v>
      </c>
      <c r="B29" s="3" t="s">
        <v>49</v>
      </c>
      <c r="C29" s="119" t="s">
        <v>205</v>
      </c>
      <c r="D29" s="119"/>
      <c r="E29" s="119"/>
      <c r="F29" s="119"/>
      <c r="G29" s="119"/>
    </row>
    <row r="30" spans="1:7" s="1" customFormat="1" ht="20.25" customHeight="1">
      <c r="A30" s="3">
        <v>53</v>
      </c>
      <c r="B30" s="3" t="s">
        <v>50</v>
      </c>
      <c r="C30" s="119" t="s">
        <v>206</v>
      </c>
      <c r="D30" s="119"/>
      <c r="E30" s="119"/>
      <c r="F30" s="119"/>
      <c r="G30" s="119"/>
    </row>
    <row r="31" spans="1:7" s="1" customFormat="1" ht="20.25" customHeight="1">
      <c r="A31" s="6">
        <v>54</v>
      </c>
      <c r="B31" s="3" t="s">
        <v>51</v>
      </c>
      <c r="C31" s="119" t="s">
        <v>188</v>
      </c>
      <c r="D31" s="119"/>
      <c r="E31" s="119"/>
      <c r="F31" s="119"/>
      <c r="G31" s="119"/>
    </row>
    <row r="32" spans="1:7" s="1" customFormat="1" ht="20.25" customHeight="1">
      <c r="A32" s="6">
        <v>55</v>
      </c>
      <c r="B32" s="3" t="s">
        <v>52</v>
      </c>
      <c r="C32" s="119" t="s">
        <v>189</v>
      </c>
      <c r="D32" s="119"/>
      <c r="E32" s="119"/>
      <c r="F32" s="119"/>
      <c r="G32" s="119"/>
    </row>
    <row r="33" spans="1:7" s="1" customFormat="1" ht="20.25" customHeight="1">
      <c r="A33" s="6" t="s">
        <v>11</v>
      </c>
      <c r="B33" s="3" t="s">
        <v>53</v>
      </c>
      <c r="C33" s="119" t="s">
        <v>190</v>
      </c>
      <c r="D33" s="119"/>
      <c r="E33" s="119"/>
      <c r="F33" s="119"/>
      <c r="G33" s="119"/>
    </row>
    <row r="34" spans="1:7" s="1" customFormat="1" ht="20.25" customHeight="1">
      <c r="A34" s="6">
        <v>56</v>
      </c>
      <c r="B34" s="3" t="s">
        <v>54</v>
      </c>
      <c r="C34" s="119" t="s">
        <v>191</v>
      </c>
      <c r="D34" s="119"/>
      <c r="E34" s="119"/>
      <c r="F34" s="119"/>
      <c r="G34" s="119"/>
    </row>
    <row r="35" spans="1:7" s="1" customFormat="1" ht="20.25" customHeight="1">
      <c r="A35" s="6">
        <v>58</v>
      </c>
      <c r="B35" s="3" t="s">
        <v>55</v>
      </c>
      <c r="C35" s="119" t="s">
        <v>192</v>
      </c>
      <c r="D35" s="119"/>
      <c r="E35" s="119"/>
      <c r="F35" s="119"/>
      <c r="G35" s="119"/>
    </row>
    <row r="36" spans="1:7" s="1" customFormat="1" ht="20.25" customHeight="1">
      <c r="A36" s="6">
        <v>59</v>
      </c>
      <c r="B36" s="3" t="s">
        <v>56</v>
      </c>
      <c r="C36" s="119" t="s">
        <v>193</v>
      </c>
      <c r="D36" s="119"/>
      <c r="E36" s="119"/>
      <c r="F36" s="119"/>
      <c r="G36" s="119"/>
    </row>
    <row r="37" spans="1:7" s="1" customFormat="1" ht="20.25" customHeight="1">
      <c r="A37" s="3">
        <v>62</v>
      </c>
      <c r="B37" s="3" t="s">
        <v>57</v>
      </c>
      <c r="C37" s="119" t="s">
        <v>207</v>
      </c>
      <c r="D37" s="119"/>
      <c r="E37" s="119"/>
      <c r="F37" s="119"/>
      <c r="G37" s="119"/>
    </row>
    <row r="38" spans="1:7" s="1" customFormat="1" ht="20.25" customHeight="1">
      <c r="A38" s="3">
        <v>68</v>
      </c>
      <c r="B38" s="3" t="s">
        <v>59</v>
      </c>
      <c r="C38" s="119" t="s">
        <v>220</v>
      </c>
      <c r="D38" s="119"/>
      <c r="E38" s="119"/>
      <c r="F38" s="119"/>
      <c r="G38" s="119"/>
    </row>
    <row r="39" spans="1:7" s="1" customFormat="1" ht="20.25" customHeight="1">
      <c r="A39" s="3">
        <v>86</v>
      </c>
      <c r="B39" s="3" t="s">
        <v>60</v>
      </c>
      <c r="C39" s="119" t="s">
        <v>230</v>
      </c>
      <c r="D39" s="119"/>
      <c r="E39" s="119"/>
      <c r="F39" s="119"/>
      <c r="G39" s="119"/>
    </row>
    <row r="40" spans="1:7" s="1" customFormat="1" ht="20.25" customHeight="1">
      <c r="A40" s="3">
        <v>91</v>
      </c>
      <c r="B40" s="3" t="s">
        <v>64</v>
      </c>
      <c r="C40" s="119" t="s">
        <v>224</v>
      </c>
      <c r="D40" s="119"/>
      <c r="E40" s="119"/>
      <c r="F40" s="119"/>
      <c r="G40" s="119"/>
    </row>
    <row r="41" spans="1:7" s="1" customFormat="1" ht="20.25" customHeight="1">
      <c r="A41" s="3">
        <v>95</v>
      </c>
      <c r="B41" s="3" t="s">
        <v>66</v>
      </c>
      <c r="C41" s="119" t="s">
        <v>231</v>
      </c>
      <c r="D41" s="119"/>
      <c r="E41" s="119"/>
      <c r="F41" s="119"/>
      <c r="G41" s="119"/>
    </row>
    <row r="42" spans="1:7" s="1" customFormat="1" ht="20.25" customHeight="1">
      <c r="A42" s="14">
        <v>97</v>
      </c>
      <c r="B42" s="3" t="s">
        <v>65</v>
      </c>
      <c r="C42" s="119" t="s">
        <v>242</v>
      </c>
      <c r="D42" s="119"/>
      <c r="E42" s="119"/>
      <c r="F42" s="119"/>
      <c r="G42" s="119"/>
    </row>
    <row r="43" spans="1:7" s="1" customFormat="1" ht="20.25" customHeight="1">
      <c r="A43" s="3" t="s">
        <v>12</v>
      </c>
      <c r="B43" s="3" t="s">
        <v>232</v>
      </c>
      <c r="C43" s="119" t="s">
        <v>233</v>
      </c>
      <c r="D43" s="119"/>
      <c r="E43" s="119"/>
      <c r="F43" s="119"/>
      <c r="G43" s="119"/>
    </row>
    <row r="44" spans="1:7" s="1" customFormat="1" ht="17.25" customHeight="1">
      <c r="A44" s="6">
        <v>102</v>
      </c>
      <c r="B44" s="3" t="s">
        <v>105</v>
      </c>
      <c r="C44" s="119" t="s">
        <v>154</v>
      </c>
      <c r="D44" s="119"/>
      <c r="E44" s="119"/>
      <c r="F44" s="119"/>
      <c r="G44" s="119"/>
    </row>
    <row r="45" spans="1:7" s="1" customFormat="1" ht="17.25" customHeight="1">
      <c r="A45" s="18">
        <v>104</v>
      </c>
      <c r="B45" s="13" t="s">
        <v>106</v>
      </c>
      <c r="C45" s="119" t="s">
        <v>435</v>
      </c>
      <c r="D45" s="119"/>
      <c r="E45" s="119"/>
      <c r="F45" s="119"/>
      <c r="G45" s="119"/>
    </row>
    <row r="46" spans="1:7" s="1" customFormat="1" ht="17.25" customHeight="1">
      <c r="A46" s="18">
        <v>106</v>
      </c>
      <c r="B46" s="13" t="s">
        <v>107</v>
      </c>
      <c r="C46" s="120" t="s">
        <v>559</v>
      </c>
      <c r="D46" s="120"/>
      <c r="E46" s="120"/>
      <c r="F46" s="120"/>
      <c r="G46" s="120"/>
    </row>
    <row r="47" spans="1:7" s="1" customFormat="1" ht="17.25" customHeight="1">
      <c r="A47" s="18">
        <v>107</v>
      </c>
      <c r="B47" s="13" t="s">
        <v>108</v>
      </c>
      <c r="C47" s="120" t="s">
        <v>560</v>
      </c>
      <c r="D47" s="120"/>
      <c r="E47" s="120"/>
      <c r="F47" s="120"/>
      <c r="G47" s="120"/>
    </row>
    <row r="48" spans="1:7" s="1" customFormat="1" ht="17.25" customHeight="1">
      <c r="A48" s="18">
        <v>108</v>
      </c>
      <c r="B48" s="13" t="s">
        <v>109</v>
      </c>
      <c r="C48" s="120" t="s">
        <v>436</v>
      </c>
      <c r="D48" s="120"/>
      <c r="E48" s="120"/>
      <c r="F48" s="120"/>
      <c r="G48" s="120"/>
    </row>
    <row r="49" spans="1:7" s="1" customFormat="1" ht="17.25" customHeight="1">
      <c r="A49" s="18">
        <v>111</v>
      </c>
      <c r="B49" s="13" t="s">
        <v>111</v>
      </c>
      <c r="C49" s="120" t="s">
        <v>561</v>
      </c>
      <c r="D49" s="120"/>
      <c r="E49" s="120"/>
      <c r="F49" s="120"/>
      <c r="G49" s="120"/>
    </row>
    <row r="50" spans="1:7" s="1" customFormat="1" ht="17.25" customHeight="1">
      <c r="A50" s="18">
        <v>124</v>
      </c>
      <c r="B50" s="13" t="s">
        <v>116</v>
      </c>
      <c r="C50" s="119" t="s">
        <v>266</v>
      </c>
      <c r="D50" s="119"/>
      <c r="E50" s="119"/>
      <c r="F50" s="119"/>
      <c r="G50" s="119"/>
    </row>
    <row r="51" spans="1:7" s="1" customFormat="1" ht="17.25" customHeight="1">
      <c r="A51" s="18">
        <v>127</v>
      </c>
      <c r="B51" s="13" t="s">
        <v>118</v>
      </c>
      <c r="C51" s="119" t="s">
        <v>267</v>
      </c>
      <c r="D51" s="119"/>
      <c r="E51" s="119"/>
      <c r="F51" s="119"/>
      <c r="G51" s="119"/>
    </row>
    <row r="52" spans="1:7" s="1" customFormat="1" ht="17.25" customHeight="1">
      <c r="A52" s="73">
        <v>133</v>
      </c>
      <c r="B52" s="13" t="s">
        <v>103</v>
      </c>
      <c r="C52" s="120" t="s">
        <v>159</v>
      </c>
      <c r="D52" s="120"/>
      <c r="E52" s="120"/>
      <c r="F52" s="120"/>
      <c r="G52" s="120"/>
    </row>
    <row r="53" spans="1:7" s="1" customFormat="1" ht="17.25" customHeight="1">
      <c r="A53" s="73">
        <v>134</v>
      </c>
      <c r="B53" s="13" t="s">
        <v>102</v>
      </c>
      <c r="C53" s="121" t="s">
        <v>0</v>
      </c>
      <c r="D53" s="121"/>
      <c r="E53" s="121"/>
      <c r="F53" s="121"/>
      <c r="G53" s="121"/>
    </row>
    <row r="54" spans="1:7" s="1" customFormat="1" ht="17.25" customHeight="1">
      <c r="A54" s="18">
        <v>141</v>
      </c>
      <c r="B54" s="13" t="s">
        <v>122</v>
      </c>
      <c r="C54" s="119" t="s">
        <v>437</v>
      </c>
      <c r="D54" s="119"/>
      <c r="E54" s="119"/>
      <c r="F54" s="119"/>
      <c r="G54" s="119"/>
    </row>
    <row r="55" spans="1:7" s="1" customFormat="1" ht="18" customHeight="1">
      <c r="A55" s="73">
        <v>142</v>
      </c>
      <c r="B55" s="13" t="s">
        <v>123</v>
      </c>
      <c r="C55" s="119" t="s">
        <v>155</v>
      </c>
      <c r="D55" s="119"/>
      <c r="E55" s="119"/>
      <c r="F55" s="119"/>
      <c r="G55" s="119"/>
    </row>
    <row r="56" spans="1:7" s="1" customFormat="1" ht="17.25" customHeight="1">
      <c r="A56" s="73">
        <v>143</v>
      </c>
      <c r="B56" s="13" t="s">
        <v>124</v>
      </c>
      <c r="C56" s="119" t="s">
        <v>156</v>
      </c>
      <c r="D56" s="119"/>
      <c r="E56" s="119"/>
      <c r="F56" s="119"/>
      <c r="G56" s="119"/>
    </row>
    <row r="57" spans="1:7" s="1" customFormat="1" ht="17.25" customHeight="1">
      <c r="A57" s="13">
        <v>145</v>
      </c>
      <c r="B57" s="13" t="s">
        <v>125</v>
      </c>
      <c r="C57" s="121" t="s">
        <v>1</v>
      </c>
      <c r="D57" s="121"/>
      <c r="E57" s="121"/>
      <c r="F57" s="121"/>
      <c r="G57" s="121"/>
    </row>
    <row r="58" spans="1:7" s="1" customFormat="1" ht="17.25" customHeight="1">
      <c r="A58" s="13">
        <v>146</v>
      </c>
      <c r="B58" s="13" t="s">
        <v>554</v>
      </c>
      <c r="C58" s="121" t="s">
        <v>2</v>
      </c>
      <c r="D58" s="121"/>
      <c r="E58" s="121"/>
      <c r="F58" s="121"/>
      <c r="G58" s="121"/>
    </row>
    <row r="59" spans="1:7" s="1" customFormat="1" ht="17.25" customHeight="1">
      <c r="A59" s="13">
        <v>147</v>
      </c>
      <c r="B59" s="13" t="s">
        <v>73</v>
      </c>
      <c r="C59" s="119" t="s">
        <v>213</v>
      </c>
      <c r="D59" s="119"/>
      <c r="E59" s="119"/>
      <c r="F59" s="119"/>
      <c r="G59" s="119"/>
    </row>
    <row r="60" spans="1:7" s="1" customFormat="1" ht="16.5" customHeight="1">
      <c r="A60" s="73">
        <v>155</v>
      </c>
      <c r="B60" s="13" t="s">
        <v>77</v>
      </c>
      <c r="C60" s="119" t="s">
        <v>168</v>
      </c>
      <c r="D60" s="119"/>
      <c r="E60" s="119"/>
      <c r="F60" s="119"/>
      <c r="G60" s="119"/>
    </row>
    <row r="61" spans="1:31" s="1" customFormat="1" ht="18.75" customHeight="1">
      <c r="A61" s="73">
        <v>156</v>
      </c>
      <c r="B61" s="13" t="s">
        <v>95</v>
      </c>
      <c r="C61" s="119" t="s">
        <v>157</v>
      </c>
      <c r="D61" s="119"/>
      <c r="E61" s="119"/>
      <c r="F61" s="119"/>
      <c r="G61" s="11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s="1" customFormat="1" ht="18.75" customHeight="1">
      <c r="A62" s="73">
        <v>159</v>
      </c>
      <c r="B62" s="13" t="s">
        <v>79</v>
      </c>
      <c r="C62" s="119" t="s">
        <v>438</v>
      </c>
      <c r="D62" s="119"/>
      <c r="E62" s="119"/>
      <c r="F62" s="119"/>
      <c r="G62" s="11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s="1" customFormat="1" ht="18.75" customHeight="1">
      <c r="A63" s="18">
        <v>166</v>
      </c>
      <c r="B63" s="13" t="s">
        <v>100</v>
      </c>
      <c r="C63" s="119" t="s">
        <v>268</v>
      </c>
      <c r="D63" s="119"/>
      <c r="E63" s="119"/>
      <c r="F63" s="119"/>
      <c r="G63" s="11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s="1" customFormat="1" ht="18.75" customHeight="1">
      <c r="A64" s="18">
        <v>169</v>
      </c>
      <c r="B64" s="13" t="s">
        <v>556</v>
      </c>
      <c r="C64" s="120" t="s">
        <v>3</v>
      </c>
      <c r="D64" s="120"/>
      <c r="E64" s="120"/>
      <c r="F64" s="120"/>
      <c r="G64" s="12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s="1" customFormat="1" ht="18.75" customHeight="1">
      <c r="A65" s="18">
        <v>172</v>
      </c>
      <c r="B65" s="13" t="s">
        <v>127</v>
      </c>
      <c r="C65" s="120" t="s">
        <v>4</v>
      </c>
      <c r="D65" s="120"/>
      <c r="E65" s="120"/>
      <c r="F65" s="120"/>
      <c r="G65" s="12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s="1" customFormat="1" ht="38.25" customHeight="1">
      <c r="A66" s="18">
        <v>183</v>
      </c>
      <c r="B66" s="13" t="s">
        <v>439</v>
      </c>
      <c r="C66" s="123" t="s">
        <v>440</v>
      </c>
      <c r="D66" s="124"/>
      <c r="E66" s="124"/>
      <c r="F66" s="124"/>
      <c r="G66" s="12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s="1" customFormat="1" ht="24" customHeight="1">
      <c r="A67" s="18">
        <v>184</v>
      </c>
      <c r="B67" s="13" t="s">
        <v>80</v>
      </c>
      <c r="C67" s="123" t="s">
        <v>441</v>
      </c>
      <c r="D67" s="124"/>
      <c r="E67" s="124"/>
      <c r="F67" s="124"/>
      <c r="G67" s="12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s="1" customFormat="1" ht="21" customHeight="1">
      <c r="A68" s="70">
        <v>185</v>
      </c>
      <c r="B68" s="13" t="s">
        <v>81</v>
      </c>
      <c r="C68" s="123" t="s">
        <v>442</v>
      </c>
      <c r="D68" s="124"/>
      <c r="E68" s="124"/>
      <c r="F68" s="124"/>
      <c r="G68" s="12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7" s="1" customFormat="1" ht="18" customHeight="1">
      <c r="A69" s="73">
        <v>197</v>
      </c>
      <c r="B69" s="13" t="s">
        <v>67</v>
      </c>
      <c r="C69" s="120" t="s">
        <v>195</v>
      </c>
      <c r="D69" s="120"/>
      <c r="E69" s="120"/>
      <c r="F69" s="120"/>
      <c r="G69" s="120"/>
    </row>
    <row r="70" spans="1:7" s="1" customFormat="1" ht="18" customHeight="1">
      <c r="A70" s="18">
        <v>205</v>
      </c>
      <c r="B70" s="13" t="s">
        <v>91</v>
      </c>
      <c r="C70" s="121" t="s">
        <v>5</v>
      </c>
      <c r="D70" s="121"/>
      <c r="E70" s="121"/>
      <c r="F70" s="121"/>
      <c r="G70" s="121"/>
    </row>
    <row r="71" spans="1:7" s="1" customFormat="1" ht="40.5" customHeight="1">
      <c r="A71" s="73">
        <v>206</v>
      </c>
      <c r="B71" s="13" t="s">
        <v>187</v>
      </c>
      <c r="C71" s="120" t="s">
        <v>251</v>
      </c>
      <c r="D71" s="120"/>
      <c r="E71" s="120"/>
      <c r="F71" s="120"/>
      <c r="G71" s="120"/>
    </row>
    <row r="72" spans="1:7" s="1" customFormat="1" ht="18" customHeight="1">
      <c r="A72" s="18">
        <v>209</v>
      </c>
      <c r="B72" s="13" t="s">
        <v>128</v>
      </c>
      <c r="C72" s="120" t="s">
        <v>260</v>
      </c>
      <c r="D72" s="120"/>
      <c r="E72" s="120"/>
      <c r="F72" s="120"/>
      <c r="G72" s="120"/>
    </row>
    <row r="73" spans="1:7" s="1" customFormat="1" ht="18.75">
      <c r="A73" s="73">
        <v>210</v>
      </c>
      <c r="B73" s="13" t="s">
        <v>129</v>
      </c>
      <c r="C73" s="122" t="s">
        <v>166</v>
      </c>
      <c r="D73" s="122"/>
      <c r="E73" s="122"/>
      <c r="F73" s="122"/>
      <c r="G73" s="122"/>
    </row>
    <row r="74" spans="1:7" s="1" customFormat="1" ht="18.75">
      <c r="A74" s="73">
        <v>211</v>
      </c>
      <c r="B74" s="13" t="s">
        <v>130</v>
      </c>
      <c r="C74" s="119" t="s">
        <v>254</v>
      </c>
      <c r="D74" s="119"/>
      <c r="E74" s="119"/>
      <c r="F74" s="119"/>
      <c r="G74" s="119"/>
    </row>
    <row r="75" spans="1:7" s="1" customFormat="1" ht="16.5" customHeight="1">
      <c r="A75" s="73">
        <v>213</v>
      </c>
      <c r="B75" s="13" t="s">
        <v>131</v>
      </c>
      <c r="C75" s="119" t="s">
        <v>167</v>
      </c>
      <c r="D75" s="119"/>
      <c r="E75" s="119"/>
      <c r="F75" s="119"/>
      <c r="G75" s="119"/>
    </row>
    <row r="76" spans="1:7" s="1" customFormat="1" ht="16.5" customHeight="1">
      <c r="A76" s="73">
        <v>215</v>
      </c>
      <c r="B76" s="13" t="s">
        <v>133</v>
      </c>
      <c r="C76" s="119" t="s">
        <v>253</v>
      </c>
      <c r="D76" s="119"/>
      <c r="E76" s="119"/>
      <c r="F76" s="119"/>
      <c r="G76" s="119"/>
    </row>
    <row r="77" spans="1:7" s="1" customFormat="1" ht="16.5" customHeight="1">
      <c r="A77" s="73">
        <v>217</v>
      </c>
      <c r="B77" s="13" t="s">
        <v>134</v>
      </c>
      <c r="C77" s="119" t="s">
        <v>252</v>
      </c>
      <c r="D77" s="119"/>
      <c r="E77" s="119"/>
      <c r="F77" s="119"/>
      <c r="G77" s="119"/>
    </row>
    <row r="78" spans="1:7" s="1" customFormat="1" ht="17.25" customHeight="1">
      <c r="A78" s="73">
        <v>219</v>
      </c>
      <c r="B78" s="13" t="s">
        <v>92</v>
      </c>
      <c r="C78" s="119" t="s">
        <v>158</v>
      </c>
      <c r="D78" s="119"/>
      <c r="E78" s="119"/>
      <c r="F78" s="119"/>
      <c r="G78" s="119"/>
    </row>
    <row r="79" spans="1:7" s="1" customFormat="1" ht="16.5" customHeight="1">
      <c r="A79" s="73">
        <v>231</v>
      </c>
      <c r="B79" s="13" t="s">
        <v>135</v>
      </c>
      <c r="C79" s="119" t="s">
        <v>196</v>
      </c>
      <c r="D79" s="119"/>
      <c r="E79" s="119"/>
      <c r="F79" s="119"/>
      <c r="G79" s="119"/>
    </row>
    <row r="80" spans="1:7" s="1" customFormat="1" ht="16.5" customHeight="1">
      <c r="A80" s="18">
        <v>232</v>
      </c>
      <c r="B80" s="13" t="s">
        <v>136</v>
      </c>
      <c r="C80" s="119" t="s">
        <v>240</v>
      </c>
      <c r="D80" s="119"/>
      <c r="E80" s="119"/>
      <c r="F80" s="119"/>
      <c r="G80" s="119"/>
    </row>
    <row r="81" spans="1:7" s="1" customFormat="1" ht="16.5" customHeight="1">
      <c r="A81" s="73">
        <v>234</v>
      </c>
      <c r="B81" s="13" t="s">
        <v>137</v>
      </c>
      <c r="C81" s="120" t="s">
        <v>197</v>
      </c>
      <c r="D81" s="120"/>
      <c r="E81" s="120"/>
      <c r="F81" s="120"/>
      <c r="G81" s="120"/>
    </row>
    <row r="82" spans="1:7" s="1" customFormat="1" ht="17.25" customHeight="1">
      <c r="A82" s="73">
        <v>236</v>
      </c>
      <c r="B82" s="13" t="s">
        <v>138</v>
      </c>
      <c r="C82" s="119" t="s">
        <v>175</v>
      </c>
      <c r="D82" s="119"/>
      <c r="E82" s="119"/>
      <c r="F82" s="119"/>
      <c r="G82" s="119"/>
    </row>
    <row r="83" spans="1:7" s="1" customFormat="1" ht="17.25" customHeight="1">
      <c r="A83" s="18">
        <v>240</v>
      </c>
      <c r="B83" s="13" t="s">
        <v>140</v>
      </c>
      <c r="C83" s="119" t="s">
        <v>241</v>
      </c>
      <c r="D83" s="119"/>
      <c r="E83" s="119"/>
      <c r="F83" s="119"/>
      <c r="G83" s="119"/>
    </row>
    <row r="84" spans="1:7" s="1" customFormat="1" ht="16.5" customHeight="1">
      <c r="A84" s="73">
        <v>241</v>
      </c>
      <c r="B84" s="13" t="s">
        <v>141</v>
      </c>
      <c r="C84" s="119" t="s">
        <v>169</v>
      </c>
      <c r="D84" s="119"/>
      <c r="E84" s="119"/>
      <c r="F84" s="119"/>
      <c r="G84" s="119"/>
    </row>
  </sheetData>
  <sheetProtection/>
  <mergeCells count="83">
    <mergeCell ref="C84:G84"/>
    <mergeCell ref="C76:G76"/>
    <mergeCell ref="C77:G77"/>
    <mergeCell ref="C78:G78"/>
    <mergeCell ref="C79:G79"/>
    <mergeCell ref="C80:G80"/>
    <mergeCell ref="C81:G81"/>
    <mergeCell ref="A1:G1"/>
    <mergeCell ref="A2:D2"/>
    <mergeCell ref="C4:G4"/>
    <mergeCell ref="C5:G5"/>
    <mergeCell ref="C82:G82"/>
    <mergeCell ref="C83:G83"/>
    <mergeCell ref="C10:G10"/>
    <mergeCell ref="C11:G11"/>
    <mergeCell ref="C12:G12"/>
    <mergeCell ref="C13:G13"/>
    <mergeCell ref="C6:G6"/>
    <mergeCell ref="C7:G7"/>
    <mergeCell ref="C8:G8"/>
    <mergeCell ref="C9:G9"/>
    <mergeCell ref="C18:G18"/>
    <mergeCell ref="C19:G19"/>
    <mergeCell ref="C20:G20"/>
    <mergeCell ref="C21:G21"/>
    <mergeCell ref="C14:G14"/>
    <mergeCell ref="C15:G15"/>
    <mergeCell ref="C16:G16"/>
    <mergeCell ref="C17:G17"/>
    <mergeCell ref="C26:G26"/>
    <mergeCell ref="C27:G27"/>
    <mergeCell ref="C28:G28"/>
    <mergeCell ref="C29:G29"/>
    <mergeCell ref="C22:G22"/>
    <mergeCell ref="C23:G23"/>
    <mergeCell ref="C24:G24"/>
    <mergeCell ref="C25:G25"/>
    <mergeCell ref="C34:G34"/>
    <mergeCell ref="C35:G35"/>
    <mergeCell ref="C36:G36"/>
    <mergeCell ref="C37:G37"/>
    <mergeCell ref="C30:G30"/>
    <mergeCell ref="C31:G31"/>
    <mergeCell ref="C32:G32"/>
    <mergeCell ref="C33:G33"/>
    <mergeCell ref="C42:G42"/>
    <mergeCell ref="C43:G43"/>
    <mergeCell ref="C44:G44"/>
    <mergeCell ref="C45:G45"/>
    <mergeCell ref="C38:G38"/>
    <mergeCell ref="C39:G39"/>
    <mergeCell ref="C40:G40"/>
    <mergeCell ref="C41:G41"/>
    <mergeCell ref="C50:G50"/>
    <mergeCell ref="C51:G51"/>
    <mergeCell ref="C52:G52"/>
    <mergeCell ref="C53:G53"/>
    <mergeCell ref="C46:G46"/>
    <mergeCell ref="C47:G47"/>
    <mergeCell ref="C48:G48"/>
    <mergeCell ref="C49:G49"/>
    <mergeCell ref="C58:G58"/>
    <mergeCell ref="C59:G59"/>
    <mergeCell ref="C60:G60"/>
    <mergeCell ref="C61:G61"/>
    <mergeCell ref="C54:G54"/>
    <mergeCell ref="C55:G55"/>
    <mergeCell ref="C56:G56"/>
    <mergeCell ref="C57:G57"/>
    <mergeCell ref="C68:G68"/>
    <mergeCell ref="C62:G62"/>
    <mergeCell ref="C63:G63"/>
    <mergeCell ref="C64:G64"/>
    <mergeCell ref="C65:G65"/>
    <mergeCell ref="C66:G66"/>
    <mergeCell ref="C67:G67"/>
    <mergeCell ref="C75:G75"/>
    <mergeCell ref="C69:G69"/>
    <mergeCell ref="C70:G70"/>
    <mergeCell ref="C71:G71"/>
    <mergeCell ref="C72:G72"/>
    <mergeCell ref="C73:G73"/>
    <mergeCell ref="C74:G7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33">
      <selection activeCell="D147" sqref="D147"/>
    </sheetView>
  </sheetViews>
  <sheetFormatPr defaultColWidth="8.875" defaultRowHeight="12.75"/>
  <cols>
    <col min="1" max="1" width="12.125" style="1" customWidth="1"/>
    <col min="2" max="2" width="24.75390625" style="1" customWidth="1"/>
    <col min="3" max="3" width="20.25390625" style="1" customWidth="1"/>
    <col min="4" max="4" width="20.75390625" style="1" customWidth="1"/>
    <col min="5" max="5" width="20.25390625" style="1" customWidth="1"/>
    <col min="6" max="16384" width="8.875" style="1" customWidth="1"/>
  </cols>
  <sheetData>
    <row r="1" spans="1:5" ht="42.75" customHeight="1">
      <c r="A1" s="127" t="s">
        <v>354</v>
      </c>
      <c r="B1" s="128"/>
      <c r="C1" s="128"/>
      <c r="D1" s="128"/>
      <c r="E1" s="129"/>
    </row>
    <row r="2" spans="1:5" ht="29.25" customHeight="1">
      <c r="A2" s="130" t="s">
        <v>537</v>
      </c>
      <c r="B2" s="131"/>
      <c r="C2" s="131"/>
      <c r="D2" s="131"/>
      <c r="E2" s="132"/>
    </row>
    <row r="3" spans="1:5" ht="21" customHeight="1">
      <c r="A3" s="75" t="s">
        <v>9</v>
      </c>
      <c r="B3" s="75" t="s">
        <v>10</v>
      </c>
      <c r="C3" s="133" t="s">
        <v>538</v>
      </c>
      <c r="D3" s="61" t="s">
        <v>355</v>
      </c>
      <c r="E3" s="133" t="s">
        <v>539</v>
      </c>
    </row>
    <row r="4" spans="1:5" ht="27" customHeight="1">
      <c r="A4" s="75"/>
      <c r="B4" s="75"/>
      <c r="C4" s="133"/>
      <c r="D4" s="31">
        <v>43680</v>
      </c>
      <c r="E4" s="133"/>
    </row>
    <row r="5" spans="1:5" ht="18.75">
      <c r="A5" s="62">
        <v>2</v>
      </c>
      <c r="B5" s="3" t="s">
        <v>14</v>
      </c>
      <c r="C5" s="63">
        <v>23449</v>
      </c>
      <c r="D5" s="63">
        <v>24356</v>
      </c>
      <c r="E5" s="63">
        <f>SUM(D5,-C5)</f>
        <v>907</v>
      </c>
    </row>
    <row r="6" spans="1:5" ht="18.75">
      <c r="A6" s="62">
        <v>3</v>
      </c>
      <c r="B6" s="3" t="s">
        <v>15</v>
      </c>
      <c r="C6" s="63">
        <v>1508</v>
      </c>
      <c r="D6" s="63">
        <v>1943</v>
      </c>
      <c r="E6" s="63">
        <f>SUM(D6,-C6)</f>
        <v>435</v>
      </c>
    </row>
    <row r="7" spans="1:5" ht="18.75">
      <c r="A7" s="62">
        <v>4</v>
      </c>
      <c r="B7" s="3" t="s">
        <v>16</v>
      </c>
      <c r="C7" s="63">
        <v>1544</v>
      </c>
      <c r="D7" s="63">
        <v>1643</v>
      </c>
      <c r="E7" s="63">
        <f>SUM(D7,-C7)</f>
        <v>99</v>
      </c>
    </row>
    <row r="8" spans="1:5" ht="18.75">
      <c r="A8" s="62">
        <v>5</v>
      </c>
      <c r="B8" s="3" t="s">
        <v>17</v>
      </c>
      <c r="C8" s="63">
        <v>93</v>
      </c>
      <c r="D8" s="63">
        <v>173</v>
      </c>
      <c r="E8" s="63">
        <f>SUM(D8,-C8)</f>
        <v>80</v>
      </c>
    </row>
    <row r="9" spans="1:5" ht="18.75">
      <c r="A9" s="62">
        <v>6</v>
      </c>
      <c r="B9" s="3" t="s">
        <v>18</v>
      </c>
      <c r="C9" s="12">
        <v>150</v>
      </c>
      <c r="D9" s="12">
        <v>56</v>
      </c>
      <c r="E9" s="63"/>
    </row>
    <row r="10" spans="1:5" ht="18.75">
      <c r="A10" s="62" t="s">
        <v>29</v>
      </c>
      <c r="B10" s="3" t="s">
        <v>30</v>
      </c>
      <c r="C10" s="12">
        <v>855</v>
      </c>
      <c r="D10" s="12">
        <v>779</v>
      </c>
      <c r="E10" s="63"/>
    </row>
    <row r="11" spans="1:5" ht="18.75">
      <c r="A11" s="62" t="s">
        <v>31</v>
      </c>
      <c r="B11" s="3" t="s">
        <v>32</v>
      </c>
      <c r="C11" s="12">
        <v>3048</v>
      </c>
      <c r="D11" s="12">
        <v>3164</v>
      </c>
      <c r="E11" s="63">
        <f aca="true" t="shared" si="0" ref="E11:E16">SUM(D11,-C11)</f>
        <v>116</v>
      </c>
    </row>
    <row r="12" spans="1:5" ht="18.75">
      <c r="A12" s="62">
        <v>10</v>
      </c>
      <c r="B12" s="3" t="s">
        <v>20</v>
      </c>
      <c r="C12" s="12">
        <v>5409</v>
      </c>
      <c r="D12" s="12">
        <v>5558</v>
      </c>
      <c r="E12" s="63">
        <f t="shared" si="0"/>
        <v>149</v>
      </c>
    </row>
    <row r="13" spans="1:5" ht="21" customHeight="1">
      <c r="A13" s="62">
        <v>11</v>
      </c>
      <c r="B13" s="3" t="s">
        <v>21</v>
      </c>
      <c r="C13" s="12">
        <v>2552</v>
      </c>
      <c r="D13" s="12">
        <v>3565</v>
      </c>
      <c r="E13" s="63">
        <f t="shared" si="0"/>
        <v>1013</v>
      </c>
    </row>
    <row r="14" spans="1:5" ht="21" customHeight="1">
      <c r="A14" s="62">
        <v>12</v>
      </c>
      <c r="B14" s="13" t="s">
        <v>22</v>
      </c>
      <c r="C14" s="12">
        <v>544</v>
      </c>
      <c r="D14" s="12">
        <v>629</v>
      </c>
      <c r="E14" s="63">
        <f t="shared" si="0"/>
        <v>85</v>
      </c>
    </row>
    <row r="15" spans="1:5" ht="18.75">
      <c r="A15" s="62">
        <v>15</v>
      </c>
      <c r="B15" s="3" t="s">
        <v>23</v>
      </c>
      <c r="C15" s="12">
        <v>5941</v>
      </c>
      <c r="D15" s="12">
        <v>6075</v>
      </c>
      <c r="E15" s="63">
        <f t="shared" si="0"/>
        <v>134</v>
      </c>
    </row>
    <row r="16" spans="1:5" ht="18.75">
      <c r="A16" s="62">
        <v>16</v>
      </c>
      <c r="B16" s="3" t="s">
        <v>24</v>
      </c>
      <c r="C16" s="12">
        <v>1531</v>
      </c>
      <c r="D16" s="12">
        <v>1549</v>
      </c>
      <c r="E16" s="63">
        <f t="shared" si="0"/>
        <v>18</v>
      </c>
    </row>
    <row r="17" spans="1:5" ht="18.75">
      <c r="A17" s="62">
        <v>18</v>
      </c>
      <c r="B17" s="3" t="s">
        <v>25</v>
      </c>
      <c r="C17" s="12">
        <v>1101</v>
      </c>
      <c r="D17" s="12">
        <v>886</v>
      </c>
      <c r="E17" s="63"/>
    </row>
    <row r="18" spans="1:5" ht="21.75" customHeight="1">
      <c r="A18" s="62">
        <v>20</v>
      </c>
      <c r="B18" s="3" t="s">
        <v>26</v>
      </c>
      <c r="C18" s="12">
        <v>1106</v>
      </c>
      <c r="D18" s="12">
        <v>898</v>
      </c>
      <c r="E18" s="63"/>
    </row>
    <row r="19" spans="1:5" ht="22.5" customHeight="1">
      <c r="A19" s="64" t="s">
        <v>356</v>
      </c>
      <c r="B19" s="62" t="s">
        <v>96</v>
      </c>
      <c r="C19" s="12">
        <v>17804</v>
      </c>
      <c r="D19" s="12">
        <v>15832</v>
      </c>
      <c r="E19" s="63"/>
    </row>
    <row r="20" spans="1:5" ht="18.75">
      <c r="A20" s="62">
        <v>22</v>
      </c>
      <c r="B20" s="3" t="s">
        <v>27</v>
      </c>
      <c r="C20" s="12">
        <v>1771</v>
      </c>
      <c r="D20" s="12">
        <v>1739</v>
      </c>
      <c r="E20" s="63"/>
    </row>
    <row r="21" spans="1:5" ht="18.75">
      <c r="A21" s="62">
        <v>25</v>
      </c>
      <c r="B21" s="3" t="s">
        <v>28</v>
      </c>
      <c r="C21" s="12">
        <v>4290</v>
      </c>
      <c r="D21" s="12">
        <v>4273</v>
      </c>
      <c r="E21" s="63"/>
    </row>
    <row r="22" spans="1:5" ht="18.75">
      <c r="A22" s="62">
        <v>26</v>
      </c>
      <c r="B22" s="3" t="s">
        <v>33</v>
      </c>
      <c r="C22" s="12">
        <v>4811</v>
      </c>
      <c r="D22" s="12">
        <v>4881</v>
      </c>
      <c r="E22" s="63">
        <f>SUM(D22,-C22)</f>
        <v>70</v>
      </c>
    </row>
    <row r="23" spans="1:5" ht="18.75">
      <c r="A23" s="62">
        <v>27</v>
      </c>
      <c r="B23" s="3" t="s">
        <v>34</v>
      </c>
      <c r="C23" s="12">
        <v>9205</v>
      </c>
      <c r="D23" s="12">
        <v>9300</v>
      </c>
      <c r="E23" s="63">
        <f>SUM(D23,-C23)</f>
        <v>95</v>
      </c>
    </row>
    <row r="24" spans="1:5" ht="18.75">
      <c r="A24" s="62">
        <v>29</v>
      </c>
      <c r="B24" s="3" t="s">
        <v>36</v>
      </c>
      <c r="C24" s="12">
        <v>2466</v>
      </c>
      <c r="D24" s="12">
        <v>2279</v>
      </c>
      <c r="E24" s="63"/>
    </row>
    <row r="25" spans="1:5" ht="18.75">
      <c r="A25" s="62">
        <v>30</v>
      </c>
      <c r="B25" s="3" t="s">
        <v>35</v>
      </c>
      <c r="C25" s="12">
        <v>1598</v>
      </c>
      <c r="D25" s="12">
        <v>2862</v>
      </c>
      <c r="E25" s="63">
        <f>SUM(D25,-C25)</f>
        <v>1264</v>
      </c>
    </row>
    <row r="26" spans="1:5" ht="18.75">
      <c r="A26" s="62">
        <v>31</v>
      </c>
      <c r="B26" s="3" t="s">
        <v>37</v>
      </c>
      <c r="C26" s="12">
        <v>3200</v>
      </c>
      <c r="D26" s="12">
        <v>3123</v>
      </c>
      <c r="E26" s="63"/>
    </row>
    <row r="27" spans="1:5" ht="18.75">
      <c r="A27" s="62">
        <v>32</v>
      </c>
      <c r="B27" s="3" t="s">
        <v>39</v>
      </c>
      <c r="C27" s="12">
        <v>0</v>
      </c>
      <c r="D27" s="12">
        <v>15</v>
      </c>
      <c r="E27" s="63">
        <f>SUM(D27,-C27)</f>
        <v>15</v>
      </c>
    </row>
    <row r="28" spans="1:5" ht="18.75">
      <c r="A28" s="62">
        <v>33</v>
      </c>
      <c r="B28" s="3" t="s">
        <v>38</v>
      </c>
      <c r="C28" s="12">
        <v>44985</v>
      </c>
      <c r="D28" s="12">
        <v>44985</v>
      </c>
      <c r="E28" s="63"/>
    </row>
    <row r="29" spans="1:5" ht="18.75">
      <c r="A29" s="62">
        <v>35</v>
      </c>
      <c r="B29" s="3" t="s">
        <v>40</v>
      </c>
      <c r="C29" s="12">
        <v>17040</v>
      </c>
      <c r="D29" s="12">
        <v>16860</v>
      </c>
      <c r="E29" s="63"/>
    </row>
    <row r="30" spans="1:5" ht="17.25" customHeight="1">
      <c r="A30" s="62">
        <v>36</v>
      </c>
      <c r="B30" s="3" t="s">
        <v>41</v>
      </c>
      <c r="C30" s="12">
        <v>3725</v>
      </c>
      <c r="D30" s="12">
        <v>3880</v>
      </c>
      <c r="E30" s="63">
        <f>SUM(D30,-C30)</f>
        <v>155</v>
      </c>
    </row>
    <row r="31" spans="1:5" ht="18.75" customHeight="1">
      <c r="A31" s="62">
        <v>37</v>
      </c>
      <c r="B31" s="3" t="s">
        <v>42</v>
      </c>
      <c r="C31" s="12">
        <v>5035</v>
      </c>
      <c r="D31" s="12">
        <v>5693</v>
      </c>
      <c r="E31" s="63">
        <f>SUM(D31,-C31)</f>
        <v>658</v>
      </c>
    </row>
    <row r="32" spans="1:5" ht="21" customHeight="1">
      <c r="A32" s="62">
        <v>38</v>
      </c>
      <c r="B32" s="3" t="s">
        <v>43</v>
      </c>
      <c r="C32" s="12">
        <v>2277</v>
      </c>
      <c r="D32" s="12">
        <v>2172</v>
      </c>
      <c r="E32" s="63"/>
    </row>
    <row r="33" spans="1:5" ht="18.75">
      <c r="A33" s="62">
        <v>39</v>
      </c>
      <c r="B33" s="3" t="s">
        <v>44</v>
      </c>
      <c r="C33" s="12">
        <v>179</v>
      </c>
      <c r="D33" s="12">
        <v>182</v>
      </c>
      <c r="E33" s="63">
        <f>SUM(D33,-C33)</f>
        <v>3</v>
      </c>
    </row>
    <row r="34" spans="1:5" ht="18.75">
      <c r="A34" s="62">
        <v>40</v>
      </c>
      <c r="B34" s="3" t="s">
        <v>45</v>
      </c>
      <c r="C34" s="12">
        <v>5599</v>
      </c>
      <c r="D34" s="12">
        <v>6532</v>
      </c>
      <c r="E34" s="63">
        <f>SUM(D34,-C34)</f>
        <v>933</v>
      </c>
    </row>
    <row r="35" spans="1:5" ht="18">
      <c r="A35" s="64" t="s">
        <v>357</v>
      </c>
      <c r="B35" s="62" t="s">
        <v>96</v>
      </c>
      <c r="C35" s="12">
        <v>777</v>
      </c>
      <c r="D35" s="12">
        <v>834</v>
      </c>
      <c r="E35" s="63">
        <f>SUM(D35,-C35)</f>
        <v>57</v>
      </c>
    </row>
    <row r="36" spans="1:5" ht="22.5" customHeight="1">
      <c r="A36" s="62">
        <v>41</v>
      </c>
      <c r="B36" s="3" t="s">
        <v>46</v>
      </c>
      <c r="C36" s="12">
        <v>6227</v>
      </c>
      <c r="D36" s="12">
        <v>6409</v>
      </c>
      <c r="E36" s="63">
        <f>SUM(D36,-C36)</f>
        <v>182</v>
      </c>
    </row>
    <row r="37" spans="1:5" ht="18.75">
      <c r="A37" s="62">
        <v>50</v>
      </c>
      <c r="B37" s="3" t="s">
        <v>47</v>
      </c>
      <c r="C37" s="12">
        <v>17103</v>
      </c>
      <c r="D37" s="12">
        <v>17103</v>
      </c>
      <c r="E37" s="63"/>
    </row>
    <row r="38" spans="1:5" ht="18.75">
      <c r="A38" s="62">
        <v>51</v>
      </c>
      <c r="B38" s="3" t="s">
        <v>48</v>
      </c>
      <c r="C38" s="12">
        <v>819</v>
      </c>
      <c r="D38" s="12">
        <v>857</v>
      </c>
      <c r="E38" s="63">
        <f>SUM(D38,-C38)</f>
        <v>38</v>
      </c>
    </row>
    <row r="39" spans="1:5" ht="18.75">
      <c r="A39" s="62">
        <v>52</v>
      </c>
      <c r="B39" s="3" t="s">
        <v>49</v>
      </c>
      <c r="C39" s="12">
        <v>490</v>
      </c>
      <c r="D39" s="12">
        <v>684</v>
      </c>
      <c r="E39" s="63">
        <f>SUM(D39,-C39)</f>
        <v>194</v>
      </c>
    </row>
    <row r="40" spans="1:5" ht="18.75">
      <c r="A40" s="62">
        <v>53</v>
      </c>
      <c r="B40" s="3" t="s">
        <v>50</v>
      </c>
      <c r="C40" s="12">
        <v>333</v>
      </c>
      <c r="D40" s="12">
        <v>413</v>
      </c>
      <c r="E40" s="63">
        <f>SUM(D40,-C40)</f>
        <v>80</v>
      </c>
    </row>
    <row r="41" spans="1:5" ht="18.75">
      <c r="A41" s="62">
        <v>54</v>
      </c>
      <c r="B41" s="3" t="s">
        <v>51</v>
      </c>
      <c r="C41" s="12">
        <v>614</v>
      </c>
      <c r="D41" s="12">
        <v>552</v>
      </c>
      <c r="E41" s="63"/>
    </row>
    <row r="42" spans="1:5" ht="18.75">
      <c r="A42" s="62">
        <v>55</v>
      </c>
      <c r="B42" s="3" t="s">
        <v>52</v>
      </c>
      <c r="C42" s="12">
        <v>1384</v>
      </c>
      <c r="D42" s="12">
        <v>482</v>
      </c>
      <c r="E42" s="63"/>
    </row>
    <row r="43" spans="1:5" ht="18.75">
      <c r="A43" s="62" t="s">
        <v>11</v>
      </c>
      <c r="B43" s="3" t="s">
        <v>53</v>
      </c>
      <c r="C43" s="12">
        <v>894</v>
      </c>
      <c r="D43" s="12">
        <v>1019</v>
      </c>
      <c r="E43" s="63">
        <f>SUM(D43,-C43)</f>
        <v>125</v>
      </c>
    </row>
    <row r="44" spans="1:5" ht="18.75">
      <c r="A44" s="62">
        <v>56</v>
      </c>
      <c r="B44" s="3" t="s">
        <v>54</v>
      </c>
      <c r="C44" s="12">
        <v>719</v>
      </c>
      <c r="D44" s="12">
        <v>646</v>
      </c>
      <c r="E44" s="63"/>
    </row>
    <row r="45" spans="1:5" ht="18.75">
      <c r="A45" s="62">
        <v>58</v>
      </c>
      <c r="B45" s="3" t="s">
        <v>55</v>
      </c>
      <c r="C45" s="12">
        <v>3404</v>
      </c>
      <c r="D45" s="12">
        <v>3644</v>
      </c>
      <c r="E45" s="63">
        <f>SUM(D45,-C45)</f>
        <v>240</v>
      </c>
    </row>
    <row r="46" spans="1:5" ht="18.75">
      <c r="A46" s="62">
        <v>59</v>
      </c>
      <c r="B46" s="3" t="s">
        <v>56</v>
      </c>
      <c r="C46" s="12">
        <v>3872</v>
      </c>
      <c r="D46" s="12">
        <v>3889</v>
      </c>
      <c r="E46" s="63">
        <f>SUM(D46,-C46)</f>
        <v>17</v>
      </c>
    </row>
    <row r="47" spans="1:5" ht="18.75">
      <c r="A47" s="62">
        <v>62</v>
      </c>
      <c r="B47" s="3" t="s">
        <v>57</v>
      </c>
      <c r="C47" s="12">
        <v>5130</v>
      </c>
      <c r="D47" s="12">
        <v>5543</v>
      </c>
      <c r="E47" s="63">
        <f>SUM(D47,-C47)</f>
        <v>413</v>
      </c>
    </row>
    <row r="48" spans="1:5" ht="18.75">
      <c r="A48" s="62">
        <v>63</v>
      </c>
      <c r="B48" s="3" t="s">
        <v>58</v>
      </c>
      <c r="C48" s="12">
        <v>1113</v>
      </c>
      <c r="D48" s="12">
        <v>781</v>
      </c>
      <c r="E48" s="63"/>
    </row>
    <row r="49" spans="1:5" ht="18.75">
      <c r="A49" s="62">
        <v>68</v>
      </c>
      <c r="B49" s="3" t="s">
        <v>59</v>
      </c>
      <c r="C49" s="12">
        <v>1012</v>
      </c>
      <c r="D49" s="12">
        <v>13</v>
      </c>
      <c r="E49" s="63"/>
    </row>
    <row r="50" spans="1:5" ht="18.75">
      <c r="A50" s="62">
        <v>86</v>
      </c>
      <c r="B50" s="3" t="s">
        <v>60</v>
      </c>
      <c r="C50" s="12">
        <v>165</v>
      </c>
      <c r="D50" s="12">
        <v>28</v>
      </c>
      <c r="E50" s="63"/>
    </row>
    <row r="51" spans="1:5" ht="18.75">
      <c r="A51" s="62">
        <v>87</v>
      </c>
      <c r="B51" s="3" t="s">
        <v>540</v>
      </c>
      <c r="C51" s="12">
        <v>0</v>
      </c>
      <c r="D51" s="12">
        <v>30</v>
      </c>
      <c r="E51" s="63">
        <f>SUM(D51,-C51)</f>
        <v>30</v>
      </c>
    </row>
    <row r="52" spans="1:5" ht="18.75">
      <c r="A52" s="62">
        <v>88</v>
      </c>
      <c r="B52" s="3" t="s">
        <v>61</v>
      </c>
      <c r="C52" s="12">
        <v>201</v>
      </c>
      <c r="D52" s="12">
        <v>127</v>
      </c>
      <c r="E52" s="63"/>
    </row>
    <row r="53" spans="1:5" ht="18.75">
      <c r="A53" s="62">
        <v>89</v>
      </c>
      <c r="B53" s="3" t="s">
        <v>62</v>
      </c>
      <c r="C53" s="12">
        <v>1594</v>
      </c>
      <c r="D53" s="12">
        <v>1318</v>
      </c>
      <c r="E53" s="63"/>
    </row>
    <row r="54" spans="1:5" ht="18.75">
      <c r="A54" s="62">
        <v>90</v>
      </c>
      <c r="B54" s="3" t="s">
        <v>63</v>
      </c>
      <c r="C54" s="12">
        <v>1183</v>
      </c>
      <c r="D54" s="12">
        <v>1055</v>
      </c>
      <c r="E54" s="63"/>
    </row>
    <row r="55" spans="1:5" ht="18.75">
      <c r="A55" s="62">
        <v>91</v>
      </c>
      <c r="B55" s="3" t="s">
        <v>64</v>
      </c>
      <c r="C55" s="12">
        <v>815</v>
      </c>
      <c r="D55" s="12">
        <v>25</v>
      </c>
      <c r="E55" s="63"/>
    </row>
    <row r="56" spans="1:5" ht="18.75">
      <c r="A56" s="62">
        <v>95</v>
      </c>
      <c r="B56" s="3" t="s">
        <v>66</v>
      </c>
      <c r="C56" s="12">
        <v>3094</v>
      </c>
      <c r="D56" s="12">
        <v>2971</v>
      </c>
      <c r="E56" s="63"/>
    </row>
    <row r="57" spans="1:5" ht="17.25" customHeight="1">
      <c r="A57" s="62" t="s">
        <v>12</v>
      </c>
      <c r="B57" s="62" t="s">
        <v>13</v>
      </c>
      <c r="C57" s="12">
        <v>2900</v>
      </c>
      <c r="D57" s="12">
        <v>2550</v>
      </c>
      <c r="E57" s="63"/>
    </row>
    <row r="58" spans="1:5" ht="21" customHeight="1">
      <c r="A58" s="65">
        <v>97</v>
      </c>
      <c r="B58" s="13" t="s">
        <v>65</v>
      </c>
      <c r="C58" s="12">
        <v>2355</v>
      </c>
      <c r="D58" s="12">
        <v>2465</v>
      </c>
      <c r="E58" s="63">
        <f>SUM(D58,-C58)</f>
        <v>110</v>
      </c>
    </row>
    <row r="59" spans="1:5" ht="18.75">
      <c r="A59" s="62">
        <v>101</v>
      </c>
      <c r="B59" s="3" t="s">
        <v>104</v>
      </c>
      <c r="C59" s="12">
        <v>3994</v>
      </c>
      <c r="D59" s="12">
        <v>3317</v>
      </c>
      <c r="E59" s="63"/>
    </row>
    <row r="60" spans="1:5" ht="18.75">
      <c r="A60" s="62">
        <v>102</v>
      </c>
      <c r="B60" s="3" t="s">
        <v>105</v>
      </c>
      <c r="C60" s="12">
        <v>1416</v>
      </c>
      <c r="D60" s="12">
        <v>1329</v>
      </c>
      <c r="E60" s="63"/>
    </row>
    <row r="61" spans="1:5" ht="18.75">
      <c r="A61" s="62">
        <v>104</v>
      </c>
      <c r="B61" s="3" t="s">
        <v>106</v>
      </c>
      <c r="C61" s="12">
        <v>2449</v>
      </c>
      <c r="D61" s="12">
        <v>2305</v>
      </c>
      <c r="E61" s="63"/>
    </row>
    <row r="62" spans="1:5" ht="18.75">
      <c r="A62" s="62">
        <v>106</v>
      </c>
      <c r="B62" s="3" t="s">
        <v>107</v>
      </c>
      <c r="C62" s="12">
        <v>280</v>
      </c>
      <c r="D62" s="12">
        <v>98</v>
      </c>
      <c r="E62" s="63"/>
    </row>
    <row r="63" spans="1:5" ht="18.75">
      <c r="A63" s="62">
        <v>107</v>
      </c>
      <c r="B63" s="3" t="s">
        <v>108</v>
      </c>
      <c r="C63" s="12">
        <v>438</v>
      </c>
      <c r="D63" s="12">
        <v>385</v>
      </c>
      <c r="E63" s="63"/>
    </row>
    <row r="64" spans="1:5" ht="18.75">
      <c r="A64" s="62">
        <v>108</v>
      </c>
      <c r="B64" s="3" t="s">
        <v>109</v>
      </c>
      <c r="C64" s="12">
        <v>888</v>
      </c>
      <c r="D64" s="12">
        <v>880</v>
      </c>
      <c r="E64" s="63"/>
    </row>
    <row r="65" spans="1:5" ht="18.75">
      <c r="A65" s="62">
        <v>109</v>
      </c>
      <c r="B65" s="3" t="s">
        <v>110</v>
      </c>
      <c r="C65" s="12">
        <v>1961</v>
      </c>
      <c r="D65" s="12">
        <v>929</v>
      </c>
      <c r="E65" s="63"/>
    </row>
    <row r="66" spans="1:5" ht="18">
      <c r="A66" s="66" t="s">
        <v>358</v>
      </c>
      <c r="B66" s="62" t="s">
        <v>96</v>
      </c>
      <c r="C66" s="12">
        <v>6730</v>
      </c>
      <c r="D66" s="12">
        <v>6593</v>
      </c>
      <c r="E66" s="63"/>
    </row>
    <row r="67" spans="1:5" ht="18.75">
      <c r="A67" s="62">
        <v>111</v>
      </c>
      <c r="B67" s="3" t="s">
        <v>111</v>
      </c>
      <c r="C67" s="12">
        <v>733</v>
      </c>
      <c r="D67" s="12">
        <v>617</v>
      </c>
      <c r="E67" s="63"/>
    </row>
    <row r="68" spans="1:5" ht="21.75" customHeight="1">
      <c r="A68" s="62">
        <v>115</v>
      </c>
      <c r="B68" s="3" t="s">
        <v>112</v>
      </c>
      <c r="C68" s="12">
        <v>0</v>
      </c>
      <c r="D68" s="12">
        <v>50</v>
      </c>
      <c r="E68" s="63">
        <f>SUM(D68,-C68)</f>
        <v>50</v>
      </c>
    </row>
    <row r="69" spans="1:5" ht="23.25" customHeight="1">
      <c r="A69" s="62">
        <v>120</v>
      </c>
      <c r="B69" s="3" t="s">
        <v>113</v>
      </c>
      <c r="C69" s="12">
        <v>1698</v>
      </c>
      <c r="D69" s="12">
        <v>1719</v>
      </c>
      <c r="E69" s="63">
        <f>SUM(D69,-C69)</f>
        <v>21</v>
      </c>
    </row>
    <row r="70" spans="1:5" ht="24" customHeight="1">
      <c r="A70" s="62">
        <v>121</v>
      </c>
      <c r="B70" s="3" t="s">
        <v>114</v>
      </c>
      <c r="C70" s="12">
        <v>1150</v>
      </c>
      <c r="D70" s="12">
        <v>1138</v>
      </c>
      <c r="E70" s="63"/>
    </row>
    <row r="71" spans="1:5" ht="18.75">
      <c r="A71" s="62">
        <v>123</v>
      </c>
      <c r="B71" s="3" t="s">
        <v>115</v>
      </c>
      <c r="C71" s="12">
        <v>100</v>
      </c>
      <c r="D71" s="12">
        <v>88</v>
      </c>
      <c r="E71" s="63"/>
    </row>
    <row r="72" spans="1:9" ht="18.75">
      <c r="A72" s="62">
        <v>124</v>
      </c>
      <c r="B72" s="3" t="s">
        <v>116</v>
      </c>
      <c r="C72" s="12">
        <v>6268</v>
      </c>
      <c r="D72" s="12">
        <v>5764</v>
      </c>
      <c r="E72" s="63"/>
      <c r="F72" s="2"/>
      <c r="G72" s="2"/>
      <c r="H72" s="2"/>
      <c r="I72" s="2"/>
    </row>
    <row r="73" spans="1:9" ht="25.5" customHeight="1">
      <c r="A73" s="62">
        <v>125</v>
      </c>
      <c r="B73" s="3" t="s">
        <v>117</v>
      </c>
      <c r="C73" s="12">
        <v>2220</v>
      </c>
      <c r="D73" s="12">
        <v>2186</v>
      </c>
      <c r="E73" s="63"/>
      <c r="F73" s="2"/>
      <c r="G73" s="2"/>
      <c r="H73" s="2"/>
      <c r="I73" s="2"/>
    </row>
    <row r="74" spans="1:5" ht="18.75">
      <c r="A74" s="62">
        <v>127</v>
      </c>
      <c r="B74" s="3" t="s">
        <v>118</v>
      </c>
      <c r="C74" s="12">
        <v>449</v>
      </c>
      <c r="D74" s="12">
        <v>563</v>
      </c>
      <c r="E74" s="63">
        <f>SUM(D74,-C74)</f>
        <v>114</v>
      </c>
    </row>
    <row r="75" spans="1:5" ht="18.75">
      <c r="A75" s="62">
        <v>128</v>
      </c>
      <c r="B75" s="3" t="s">
        <v>119</v>
      </c>
      <c r="C75" s="12">
        <v>375</v>
      </c>
      <c r="D75" s="12">
        <v>274</v>
      </c>
      <c r="E75" s="63"/>
    </row>
    <row r="76" spans="1:5" ht="18.75">
      <c r="A76" s="62">
        <v>131</v>
      </c>
      <c r="B76" s="3" t="s">
        <v>120</v>
      </c>
      <c r="C76" s="12">
        <v>5901</v>
      </c>
      <c r="D76" s="12">
        <v>5906</v>
      </c>
      <c r="E76" s="63">
        <f>SUM(D76,-C76)</f>
        <v>5</v>
      </c>
    </row>
    <row r="77" spans="1:5" ht="18.75">
      <c r="A77" s="62">
        <v>133</v>
      </c>
      <c r="B77" s="3" t="s">
        <v>103</v>
      </c>
      <c r="C77" s="12">
        <v>4523</v>
      </c>
      <c r="D77" s="12">
        <v>3757</v>
      </c>
      <c r="E77" s="63"/>
    </row>
    <row r="78" spans="1:5" ht="18.75">
      <c r="A78" s="62">
        <v>134</v>
      </c>
      <c r="B78" s="3" t="s">
        <v>102</v>
      </c>
      <c r="C78" s="16">
        <v>468</v>
      </c>
      <c r="D78" s="16">
        <v>170</v>
      </c>
      <c r="E78" s="63"/>
    </row>
    <row r="79" spans="1:5" ht="18.75">
      <c r="A79" s="62">
        <v>136</v>
      </c>
      <c r="B79" s="3" t="s">
        <v>541</v>
      </c>
      <c r="C79" s="12">
        <v>1</v>
      </c>
      <c r="D79" s="12">
        <v>2</v>
      </c>
      <c r="E79" s="63">
        <f>SUM(D79,-C79)</f>
        <v>1</v>
      </c>
    </row>
    <row r="80" spans="1:5" ht="18.75">
      <c r="A80" s="62">
        <v>137</v>
      </c>
      <c r="B80" s="3" t="s">
        <v>121</v>
      </c>
      <c r="C80" s="16">
        <v>1901</v>
      </c>
      <c r="D80" s="16">
        <v>28</v>
      </c>
      <c r="E80" s="63"/>
    </row>
    <row r="81" spans="1:5" ht="19.5" customHeight="1">
      <c r="A81" s="62">
        <v>141</v>
      </c>
      <c r="B81" s="13" t="s">
        <v>122</v>
      </c>
      <c r="C81" s="12">
        <v>98</v>
      </c>
      <c r="D81" s="12">
        <v>10</v>
      </c>
      <c r="E81" s="63"/>
    </row>
    <row r="82" spans="1:5" ht="21" customHeight="1">
      <c r="A82" s="62">
        <v>142</v>
      </c>
      <c r="B82" s="3" t="s">
        <v>123</v>
      </c>
      <c r="C82" s="12">
        <v>0</v>
      </c>
      <c r="D82" s="12">
        <v>8</v>
      </c>
      <c r="E82" s="63">
        <v>21</v>
      </c>
    </row>
    <row r="83" spans="1:5" ht="18.75">
      <c r="A83" s="62">
        <v>143</v>
      </c>
      <c r="B83" s="3" t="s">
        <v>124</v>
      </c>
      <c r="C83" s="12">
        <v>2</v>
      </c>
      <c r="D83" s="12">
        <v>12</v>
      </c>
      <c r="E83" s="63">
        <f>SUM(D83,-C83)</f>
        <v>10</v>
      </c>
    </row>
    <row r="84" spans="1:5" ht="18.75">
      <c r="A84" s="62">
        <v>145</v>
      </c>
      <c r="B84" s="3" t="s">
        <v>125</v>
      </c>
      <c r="C84" s="16">
        <v>57</v>
      </c>
      <c r="D84" s="16">
        <v>12</v>
      </c>
      <c r="E84" s="63"/>
    </row>
    <row r="85" spans="1:5" ht="18.75" customHeight="1">
      <c r="A85" s="62">
        <v>146</v>
      </c>
      <c r="B85" s="3" t="s">
        <v>359</v>
      </c>
      <c r="C85" s="16">
        <v>173</v>
      </c>
      <c r="D85" s="16">
        <v>74</v>
      </c>
      <c r="E85" s="63"/>
    </row>
    <row r="86" spans="1:5" ht="21" customHeight="1">
      <c r="A86" s="62">
        <v>147</v>
      </c>
      <c r="B86" s="13" t="s">
        <v>73</v>
      </c>
      <c r="C86" s="12">
        <v>11553</v>
      </c>
      <c r="D86" s="12">
        <v>10122</v>
      </c>
      <c r="E86" s="63"/>
    </row>
    <row r="87" spans="1:5" ht="18.75" hidden="1">
      <c r="A87" s="62"/>
      <c r="B87" s="62"/>
      <c r="C87" s="13"/>
      <c r="D87" s="32"/>
      <c r="E87" s="67"/>
    </row>
    <row r="88" spans="1:5" ht="18.75">
      <c r="A88" s="62">
        <v>149</v>
      </c>
      <c r="B88" s="3" t="s">
        <v>74</v>
      </c>
      <c r="C88" s="12">
        <v>20800</v>
      </c>
      <c r="D88" s="12">
        <v>21020</v>
      </c>
      <c r="E88" s="63">
        <f>SUM(D88,-C88)</f>
        <v>220</v>
      </c>
    </row>
    <row r="89" spans="1:5" ht="18.75">
      <c r="A89" s="62">
        <v>150</v>
      </c>
      <c r="B89" s="3" t="s">
        <v>72</v>
      </c>
      <c r="C89" s="12">
        <v>111</v>
      </c>
      <c r="D89" s="12">
        <v>561</v>
      </c>
      <c r="E89" s="63">
        <f>SUM(D89,-C89)</f>
        <v>450</v>
      </c>
    </row>
    <row r="90" spans="1:5" ht="18.75">
      <c r="A90" s="62">
        <v>151</v>
      </c>
      <c r="B90" s="13" t="s">
        <v>75</v>
      </c>
      <c r="C90" s="12">
        <v>19872</v>
      </c>
      <c r="D90" s="12">
        <v>19447</v>
      </c>
      <c r="E90" s="63"/>
    </row>
    <row r="91" spans="1:5" ht="18.75">
      <c r="A91" s="62">
        <v>153</v>
      </c>
      <c r="B91" s="3" t="s">
        <v>76</v>
      </c>
      <c r="C91" s="12">
        <v>6244</v>
      </c>
      <c r="D91" s="12">
        <v>5954</v>
      </c>
      <c r="E91" s="63"/>
    </row>
    <row r="92" spans="1:5" ht="18.75">
      <c r="A92" s="62">
        <v>155</v>
      </c>
      <c r="B92" s="3" t="s">
        <v>77</v>
      </c>
      <c r="C92" s="12">
        <v>3780</v>
      </c>
      <c r="D92" s="12">
        <v>3711</v>
      </c>
      <c r="E92" s="63"/>
    </row>
    <row r="93" spans="1:5" ht="18.75">
      <c r="A93" s="62">
        <v>157</v>
      </c>
      <c r="B93" s="3" t="s">
        <v>78</v>
      </c>
      <c r="C93" s="12">
        <v>14118</v>
      </c>
      <c r="D93" s="12">
        <v>14219</v>
      </c>
      <c r="E93" s="63">
        <f>SUM(D93,-C93)</f>
        <v>101</v>
      </c>
    </row>
    <row r="94" spans="1:5" ht="18" customHeight="1">
      <c r="A94" s="62">
        <v>159</v>
      </c>
      <c r="B94" s="3" t="s">
        <v>79</v>
      </c>
      <c r="C94" s="12">
        <v>1597</v>
      </c>
      <c r="D94" s="12">
        <v>1649</v>
      </c>
      <c r="E94" s="63">
        <f>SUM(D94,-C94)</f>
        <v>52</v>
      </c>
    </row>
    <row r="95" spans="1:5" ht="18.75">
      <c r="A95" s="62">
        <v>163</v>
      </c>
      <c r="B95" s="3" t="s">
        <v>98</v>
      </c>
      <c r="C95" s="12">
        <v>21979</v>
      </c>
      <c r="D95" s="12">
        <v>22058</v>
      </c>
      <c r="E95" s="63">
        <f>SUM(D95,-C95)</f>
        <v>79</v>
      </c>
    </row>
    <row r="96" spans="1:5" ht="18.75">
      <c r="A96" s="62">
        <v>164</v>
      </c>
      <c r="B96" s="3" t="s">
        <v>99</v>
      </c>
      <c r="C96" s="12">
        <v>3011</v>
      </c>
      <c r="D96" s="12">
        <v>2867</v>
      </c>
      <c r="E96" s="63"/>
    </row>
    <row r="97" spans="1:5" ht="18.75">
      <c r="A97" s="62">
        <v>166</v>
      </c>
      <c r="B97" s="3" t="s">
        <v>100</v>
      </c>
      <c r="C97" s="12">
        <v>301</v>
      </c>
      <c r="D97" s="12">
        <v>282</v>
      </c>
      <c r="E97" s="63"/>
    </row>
    <row r="98" spans="1:5" ht="18.75">
      <c r="A98" s="62">
        <v>168</v>
      </c>
      <c r="B98" s="3" t="s">
        <v>101</v>
      </c>
      <c r="C98" s="12">
        <v>4469</v>
      </c>
      <c r="D98" s="12">
        <v>3958</v>
      </c>
      <c r="E98" s="63"/>
    </row>
    <row r="99" spans="1:5" ht="18.75">
      <c r="A99" s="62">
        <v>169</v>
      </c>
      <c r="B99" s="3" t="s">
        <v>126</v>
      </c>
      <c r="C99" s="12">
        <v>172</v>
      </c>
      <c r="D99" s="12">
        <v>130</v>
      </c>
      <c r="E99" s="63"/>
    </row>
    <row r="100" spans="1:5" ht="18.75">
      <c r="A100" s="62">
        <v>172</v>
      </c>
      <c r="B100" s="13" t="s">
        <v>127</v>
      </c>
      <c r="C100" s="16">
        <v>9</v>
      </c>
      <c r="D100" s="12">
        <v>0</v>
      </c>
      <c r="E100" s="63"/>
    </row>
    <row r="101" spans="1:5" ht="18">
      <c r="A101" s="66" t="s">
        <v>360</v>
      </c>
      <c r="B101" s="62" t="s">
        <v>96</v>
      </c>
      <c r="C101" s="12">
        <v>16550</v>
      </c>
      <c r="D101" s="12">
        <v>16679</v>
      </c>
      <c r="E101" s="63">
        <f>SUM(D101,-C101)</f>
        <v>129</v>
      </c>
    </row>
    <row r="102" spans="1:5" ht="35.25" customHeight="1">
      <c r="A102" s="62">
        <v>183</v>
      </c>
      <c r="B102" s="3" t="s">
        <v>361</v>
      </c>
      <c r="C102" s="12">
        <v>1120</v>
      </c>
      <c r="D102" s="12">
        <v>1679</v>
      </c>
      <c r="E102" s="63">
        <f>SUM(D102,-C102)</f>
        <v>559</v>
      </c>
    </row>
    <row r="103" spans="1:5" ht="18.75">
      <c r="A103" s="62">
        <v>184</v>
      </c>
      <c r="B103" s="3" t="s">
        <v>80</v>
      </c>
      <c r="C103" s="12">
        <v>429</v>
      </c>
      <c r="D103" s="12">
        <v>278</v>
      </c>
      <c r="E103" s="63"/>
    </row>
    <row r="104" spans="1:5" ht="27" customHeight="1">
      <c r="A104" s="62">
        <v>185</v>
      </c>
      <c r="B104" s="3" t="s">
        <v>81</v>
      </c>
      <c r="C104" s="12">
        <v>2011</v>
      </c>
      <c r="D104" s="12">
        <v>1703</v>
      </c>
      <c r="E104" s="63"/>
    </row>
    <row r="105" spans="1:5" ht="18.75">
      <c r="A105" s="62">
        <v>186</v>
      </c>
      <c r="B105" s="3" t="s">
        <v>82</v>
      </c>
      <c r="C105" s="12">
        <v>528</v>
      </c>
      <c r="D105" s="12">
        <v>582</v>
      </c>
      <c r="E105" s="63">
        <f>SUM(D105,-C105)</f>
        <v>54</v>
      </c>
    </row>
    <row r="106" spans="1:5" ht="18.75">
      <c r="A106" s="62">
        <v>189</v>
      </c>
      <c r="B106" s="3" t="s">
        <v>83</v>
      </c>
      <c r="C106" s="12">
        <v>59</v>
      </c>
      <c r="D106" s="12">
        <v>59</v>
      </c>
      <c r="E106" s="63">
        <f>SUM(D106,-C106)</f>
        <v>0</v>
      </c>
    </row>
    <row r="107" spans="1:5" ht="18.75">
      <c r="A107" s="62">
        <v>191</v>
      </c>
      <c r="B107" s="3" t="s">
        <v>84</v>
      </c>
      <c r="C107" s="12">
        <v>19974</v>
      </c>
      <c r="D107" s="12">
        <v>19840</v>
      </c>
      <c r="E107" s="63"/>
    </row>
    <row r="108" spans="1:5" ht="30.75" customHeight="1">
      <c r="A108" s="62">
        <v>192</v>
      </c>
      <c r="B108" s="3" t="s">
        <v>85</v>
      </c>
      <c r="C108" s="12">
        <v>716</v>
      </c>
      <c r="D108" s="12">
        <v>519</v>
      </c>
      <c r="E108" s="63"/>
    </row>
    <row r="109" spans="1:5" ht="18.75">
      <c r="A109" s="62">
        <v>193</v>
      </c>
      <c r="B109" s="3" t="s">
        <v>71</v>
      </c>
      <c r="C109" s="12">
        <v>511</v>
      </c>
      <c r="D109" s="12">
        <v>862</v>
      </c>
      <c r="E109" s="63">
        <f>SUM(D109,-C109)</f>
        <v>351</v>
      </c>
    </row>
    <row r="110" spans="1:5" ht="18.75">
      <c r="A110" s="62">
        <v>194</v>
      </c>
      <c r="B110" s="3" t="s">
        <v>86</v>
      </c>
      <c r="C110" s="12">
        <v>436</v>
      </c>
      <c r="D110" s="12">
        <v>336</v>
      </c>
      <c r="E110" s="63"/>
    </row>
    <row r="111" spans="1:5" ht="18.75">
      <c r="A111" s="62">
        <v>195</v>
      </c>
      <c r="B111" s="3" t="s">
        <v>87</v>
      </c>
      <c r="C111" s="12">
        <v>5558</v>
      </c>
      <c r="D111" s="12">
        <v>5400</v>
      </c>
      <c r="E111" s="63"/>
    </row>
    <row r="112" spans="1:5" ht="18.75">
      <c r="A112" s="62">
        <v>196</v>
      </c>
      <c r="B112" s="3" t="s">
        <v>88</v>
      </c>
      <c r="C112" s="12">
        <v>2379</v>
      </c>
      <c r="D112" s="12">
        <v>2442</v>
      </c>
      <c r="E112" s="63">
        <f>SUM(D112,-C112)</f>
        <v>63</v>
      </c>
    </row>
    <row r="113" spans="1:5" ht="18.75">
      <c r="A113" s="62">
        <v>197</v>
      </c>
      <c r="B113" s="3" t="s">
        <v>67</v>
      </c>
      <c r="C113" s="12">
        <v>13381</v>
      </c>
      <c r="D113" s="12">
        <v>13667</v>
      </c>
      <c r="E113" s="63">
        <f>SUM(D113,-C113)</f>
        <v>286</v>
      </c>
    </row>
    <row r="114" spans="1:5" ht="18.75">
      <c r="A114" s="62">
        <v>202</v>
      </c>
      <c r="B114" s="3" t="s">
        <v>89</v>
      </c>
      <c r="C114" s="12">
        <v>483</v>
      </c>
      <c r="D114" s="12">
        <v>452</v>
      </c>
      <c r="E114" s="63"/>
    </row>
    <row r="115" spans="1:5" ht="18.75">
      <c r="A115" s="62">
        <v>204</v>
      </c>
      <c r="B115" s="3" t="s">
        <v>90</v>
      </c>
      <c r="C115" s="12">
        <v>1005</v>
      </c>
      <c r="D115" s="12">
        <v>1005</v>
      </c>
      <c r="E115" s="63"/>
    </row>
    <row r="116" spans="1:5" ht="18.75">
      <c r="A116" s="62">
        <v>205</v>
      </c>
      <c r="B116" s="3" t="s">
        <v>91</v>
      </c>
      <c r="C116" s="16">
        <v>415</v>
      </c>
      <c r="D116" s="16">
        <v>6</v>
      </c>
      <c r="E116" s="63"/>
    </row>
    <row r="117" spans="1:5" ht="37.5">
      <c r="A117" s="62">
        <v>206</v>
      </c>
      <c r="B117" s="3" t="s">
        <v>362</v>
      </c>
      <c r="C117" s="12">
        <v>1493</v>
      </c>
      <c r="D117" s="12">
        <v>1523</v>
      </c>
      <c r="E117" s="63">
        <f>SUM(D117,-C117)</f>
        <v>30</v>
      </c>
    </row>
    <row r="118" spans="1:5" ht="18.75">
      <c r="A118" s="62">
        <v>209</v>
      </c>
      <c r="B118" s="13" t="s">
        <v>128</v>
      </c>
      <c r="C118" s="16">
        <v>1764</v>
      </c>
      <c r="D118" s="12">
        <v>2</v>
      </c>
      <c r="E118" s="63"/>
    </row>
    <row r="119" spans="1:5" ht="18.75">
      <c r="A119" s="62">
        <v>210</v>
      </c>
      <c r="B119" s="3" t="s">
        <v>129</v>
      </c>
      <c r="C119" s="12">
        <v>5700</v>
      </c>
      <c r="D119" s="12">
        <v>5373</v>
      </c>
      <c r="E119" s="63"/>
    </row>
    <row r="120" spans="1:5" ht="18.75">
      <c r="A120" s="62">
        <v>211</v>
      </c>
      <c r="B120" s="3" t="s">
        <v>130</v>
      </c>
      <c r="C120" s="12">
        <v>84</v>
      </c>
      <c r="D120" s="12">
        <v>8</v>
      </c>
      <c r="E120" s="63"/>
    </row>
    <row r="121" spans="1:5" ht="18.75">
      <c r="A121" s="62">
        <v>213</v>
      </c>
      <c r="B121" s="3" t="s">
        <v>131</v>
      </c>
      <c r="C121" s="12">
        <v>3586</v>
      </c>
      <c r="D121" s="12">
        <v>4484</v>
      </c>
      <c r="E121" s="63">
        <f>SUM(D121,-C121)</f>
        <v>898</v>
      </c>
    </row>
    <row r="122" spans="1:5" ht="21" customHeight="1">
      <c r="A122" s="62">
        <v>214</v>
      </c>
      <c r="B122" s="3" t="s">
        <v>132</v>
      </c>
      <c r="C122" s="12">
        <v>0</v>
      </c>
      <c r="D122" s="12">
        <v>2</v>
      </c>
      <c r="E122" s="63">
        <f>SUM(D122,-C122)</f>
        <v>2</v>
      </c>
    </row>
    <row r="123" spans="1:5" ht="18.75">
      <c r="A123" s="62">
        <v>215</v>
      </c>
      <c r="B123" s="3" t="s">
        <v>133</v>
      </c>
      <c r="C123" s="12">
        <v>400</v>
      </c>
      <c r="D123" s="12">
        <v>658</v>
      </c>
      <c r="E123" s="63">
        <f>SUM(D123,-C123)</f>
        <v>258</v>
      </c>
    </row>
    <row r="124" spans="1:5" ht="18.75">
      <c r="A124" s="62">
        <v>217</v>
      </c>
      <c r="B124" s="3" t="s">
        <v>134</v>
      </c>
      <c r="C124" s="12">
        <v>2596</v>
      </c>
      <c r="D124" s="12">
        <v>2396</v>
      </c>
      <c r="E124" s="63"/>
    </row>
    <row r="125" spans="1:5" ht="18.75">
      <c r="A125" s="62">
        <v>219</v>
      </c>
      <c r="B125" s="3" t="s">
        <v>92</v>
      </c>
      <c r="C125" s="12">
        <v>7</v>
      </c>
      <c r="D125" s="12">
        <v>96</v>
      </c>
      <c r="E125" s="63">
        <f>SUM(D125,-C125)</f>
        <v>89</v>
      </c>
    </row>
    <row r="126" spans="1:5" ht="18.75">
      <c r="A126" s="62">
        <v>221</v>
      </c>
      <c r="B126" s="3" t="s">
        <v>93</v>
      </c>
      <c r="C126" s="12">
        <v>583</v>
      </c>
      <c r="D126" s="12">
        <v>574</v>
      </c>
      <c r="E126" s="63"/>
    </row>
    <row r="127" spans="1:5" ht="18.75">
      <c r="A127" s="62">
        <v>224</v>
      </c>
      <c r="B127" s="3" t="s">
        <v>94</v>
      </c>
      <c r="C127" s="12">
        <v>25868</v>
      </c>
      <c r="D127" s="12">
        <v>27932</v>
      </c>
      <c r="E127" s="63">
        <f>SUM(D127,-C127)</f>
        <v>2064</v>
      </c>
    </row>
    <row r="128" spans="1:5" ht="18.75">
      <c r="A128" s="62">
        <v>225</v>
      </c>
      <c r="B128" s="3" t="s">
        <v>68</v>
      </c>
      <c r="C128" s="12">
        <v>784</v>
      </c>
      <c r="D128" s="12">
        <v>873</v>
      </c>
      <c r="E128" s="63">
        <f>SUM(D128,-C128)</f>
        <v>89</v>
      </c>
    </row>
    <row r="129" spans="1:5" ht="18.75">
      <c r="A129" s="62">
        <v>226</v>
      </c>
      <c r="B129" s="3" t="s">
        <v>69</v>
      </c>
      <c r="C129" s="12">
        <v>75</v>
      </c>
      <c r="D129" s="12">
        <v>88</v>
      </c>
      <c r="E129" s="63">
        <f>SUM(D129,-C129)</f>
        <v>13</v>
      </c>
    </row>
    <row r="130" spans="1:5" ht="18.75">
      <c r="A130" s="62">
        <v>227</v>
      </c>
      <c r="B130" s="3" t="s">
        <v>70</v>
      </c>
      <c r="C130" s="12">
        <v>440</v>
      </c>
      <c r="D130" s="12">
        <v>232</v>
      </c>
      <c r="E130" s="63"/>
    </row>
    <row r="131" spans="1:5" ht="18.75">
      <c r="A131" s="62">
        <v>156</v>
      </c>
      <c r="B131" s="3" t="s">
        <v>95</v>
      </c>
      <c r="C131" s="12">
        <v>1100</v>
      </c>
      <c r="D131" s="12">
        <v>1224</v>
      </c>
      <c r="E131" s="63">
        <f>SUM(D131,-C131)</f>
        <v>124</v>
      </c>
    </row>
    <row r="132" spans="1:5" ht="18">
      <c r="A132" s="62" t="s">
        <v>186</v>
      </c>
      <c r="B132" s="62" t="s">
        <v>96</v>
      </c>
      <c r="C132" s="12">
        <v>1887</v>
      </c>
      <c r="D132" s="12">
        <v>1907</v>
      </c>
      <c r="E132" s="63">
        <f>SUM(D132,-C132)</f>
        <v>20</v>
      </c>
    </row>
    <row r="133" spans="1:5" ht="18.75">
      <c r="A133" s="62">
        <v>231</v>
      </c>
      <c r="B133" s="3" t="s">
        <v>135</v>
      </c>
      <c r="C133" s="12">
        <v>1193</v>
      </c>
      <c r="D133" s="12">
        <v>1265</v>
      </c>
      <c r="E133" s="63">
        <f>SUM(D133,-C133)</f>
        <v>72</v>
      </c>
    </row>
    <row r="134" spans="1:5" ht="18.75">
      <c r="A134" s="62">
        <v>232</v>
      </c>
      <c r="B134" s="3" t="s">
        <v>136</v>
      </c>
      <c r="C134" s="16">
        <v>472</v>
      </c>
      <c r="D134" s="12">
        <v>2</v>
      </c>
      <c r="E134" s="63"/>
    </row>
    <row r="135" spans="1:5" ht="18.75">
      <c r="A135" s="62">
        <v>234</v>
      </c>
      <c r="B135" s="3" t="s">
        <v>137</v>
      </c>
      <c r="C135" s="12">
        <v>65</v>
      </c>
      <c r="D135" s="12">
        <v>13</v>
      </c>
      <c r="E135" s="63"/>
    </row>
    <row r="136" spans="1:5" ht="18.75">
      <c r="A136" s="62">
        <v>235</v>
      </c>
      <c r="B136" s="3" t="s">
        <v>542</v>
      </c>
      <c r="C136" s="12">
        <v>111</v>
      </c>
      <c r="D136" s="12">
        <v>88</v>
      </c>
      <c r="E136" s="63"/>
    </row>
    <row r="137" spans="1:5" ht="30" customHeight="1">
      <c r="A137" s="62">
        <v>236</v>
      </c>
      <c r="B137" s="3" t="s">
        <v>138</v>
      </c>
      <c r="C137" s="12">
        <v>2276</v>
      </c>
      <c r="D137" s="12">
        <v>2191</v>
      </c>
      <c r="E137" s="63"/>
    </row>
    <row r="138" spans="1:5" ht="18.75">
      <c r="A138" s="62">
        <v>239</v>
      </c>
      <c r="B138" s="3" t="s">
        <v>139</v>
      </c>
      <c r="C138" s="12">
        <v>33</v>
      </c>
      <c r="D138" s="12">
        <v>29</v>
      </c>
      <c r="E138" s="63"/>
    </row>
    <row r="139" spans="1:5" ht="18.75">
      <c r="A139" s="62">
        <v>240</v>
      </c>
      <c r="B139" s="3" t="s">
        <v>140</v>
      </c>
      <c r="C139" s="12">
        <v>125</v>
      </c>
      <c r="D139" s="12">
        <v>45</v>
      </c>
      <c r="E139" s="63"/>
    </row>
    <row r="140" spans="1:5" ht="18.75">
      <c r="A140" s="62">
        <v>241</v>
      </c>
      <c r="B140" s="3" t="s">
        <v>141</v>
      </c>
      <c r="C140" s="12">
        <v>560</v>
      </c>
      <c r="D140" s="12">
        <v>508</v>
      </c>
      <c r="E140" s="63"/>
    </row>
    <row r="141" spans="1:5" ht="18.75">
      <c r="A141" s="62">
        <v>247</v>
      </c>
      <c r="B141" s="3" t="s">
        <v>142</v>
      </c>
      <c r="C141" s="12">
        <v>25</v>
      </c>
      <c r="D141" s="12">
        <v>31</v>
      </c>
      <c r="E141" s="63">
        <f>SUM(D141,-C141)</f>
        <v>6</v>
      </c>
    </row>
    <row r="142" spans="1:5" ht="18.75">
      <c r="A142" s="62">
        <v>249</v>
      </c>
      <c r="B142" s="13" t="s">
        <v>143</v>
      </c>
      <c r="C142" s="12">
        <v>1194</v>
      </c>
      <c r="D142" s="12">
        <v>1003</v>
      </c>
      <c r="E142" s="63"/>
    </row>
    <row r="143" spans="1:5" ht="18" customHeight="1">
      <c r="A143" s="68"/>
      <c r="B143" s="68"/>
      <c r="C143" s="68"/>
      <c r="D143" s="68"/>
      <c r="E143" s="69"/>
    </row>
    <row r="144" spans="1:5" ht="18" customHeight="1">
      <c r="A144" s="68"/>
      <c r="B144" s="68"/>
      <c r="C144" s="68"/>
      <c r="D144" s="68"/>
      <c r="E144" s="69"/>
    </row>
    <row r="145" spans="1:5" ht="18" customHeight="1">
      <c r="A145" s="68"/>
      <c r="B145" s="68"/>
      <c r="C145" s="68"/>
      <c r="D145" s="68"/>
      <c r="E145" s="69"/>
    </row>
    <row r="146" spans="1:5" ht="18" customHeight="1">
      <c r="A146" s="68"/>
      <c r="B146" s="68"/>
      <c r="C146" s="68"/>
      <c r="D146" s="68"/>
      <c r="E146" s="69"/>
    </row>
    <row r="147" spans="1:5" ht="18" customHeight="1">
      <c r="A147" s="68"/>
      <c r="B147" s="68"/>
      <c r="C147" s="68"/>
      <c r="D147" s="68"/>
      <c r="E147" s="69"/>
    </row>
    <row r="148" spans="1:5" ht="18" customHeight="1">
      <c r="A148" s="68"/>
      <c r="B148" s="68"/>
      <c r="C148" s="68"/>
      <c r="D148" s="68"/>
      <c r="E148" s="69"/>
    </row>
    <row r="149" spans="1:5" ht="18" customHeight="1">
      <c r="A149" s="68"/>
      <c r="B149" s="68"/>
      <c r="C149" s="68"/>
      <c r="D149" s="68"/>
      <c r="E149" s="69"/>
    </row>
    <row r="150" spans="1:5" ht="18" customHeight="1">
      <c r="A150" s="68"/>
      <c r="B150" s="68"/>
      <c r="C150" s="68"/>
      <c r="D150" s="68"/>
      <c r="E150" s="69"/>
    </row>
  </sheetData>
  <sheetProtection/>
  <mergeCells count="6">
    <mergeCell ref="A1:E1"/>
    <mergeCell ref="A2:E2"/>
    <mergeCell ref="A3:A4"/>
    <mergeCell ref="B3:B4"/>
    <mergeCell ref="C3:C4"/>
    <mergeCell ref="E3:E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2019-08-25T09:47:52Z</cp:lastPrinted>
  <dcterms:created xsi:type="dcterms:W3CDTF">2009-08-04T04:54:03Z</dcterms:created>
  <dcterms:modified xsi:type="dcterms:W3CDTF">2019-09-29T07:54:10Z</dcterms:modified>
  <cp:category/>
  <cp:version/>
  <cp:contentType/>
  <cp:contentStatus/>
</cp:coreProperties>
</file>